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7DE5C7C4-3D6C-4962-9DFD-11650FE747FE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Bilancio CONSUNTIVO 2019" sheetId="6" r:id="rId1"/>
    <sheet name="Bilancio Preventivo 2020" sheetId="7" r:id="rId2"/>
  </sheets>
  <externalReferences>
    <externalReference r:id="rId3"/>
  </externalReferenc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6" i="7" l="1"/>
  <c r="H21" i="7"/>
  <c r="H14" i="7"/>
  <c r="H10" i="7"/>
  <c r="G23" i="7" l="1"/>
  <c r="G10" i="7" l="1"/>
  <c r="E38" i="7"/>
  <c r="F35" i="7"/>
  <c r="G12" i="7"/>
  <c r="G15" i="7" l="1"/>
  <c r="F37" i="7"/>
  <c r="G16" i="7" l="1"/>
  <c r="F50" i="7" l="1"/>
  <c r="D62" i="7" l="1"/>
  <c r="D58" i="6" l="1"/>
  <c r="D26" i="7"/>
  <c r="F62" i="7" l="1"/>
  <c r="B3" i="7" s="1"/>
  <c r="B4" i="7" l="1"/>
  <c r="G3" i="7"/>
  <c r="G17" i="7"/>
  <c r="G14" i="7"/>
  <c r="C72" i="6"/>
  <c r="G11" i="7"/>
  <c r="D50" i="7"/>
  <c r="F44" i="7"/>
  <c r="F64" i="7" s="1"/>
  <c r="D44" i="7"/>
  <c r="D37" i="7"/>
  <c r="D35" i="7"/>
  <c r="B84" i="6"/>
  <c r="B80" i="6"/>
  <c r="C77" i="6"/>
  <c r="G23" i="6"/>
  <c r="J18" i="6"/>
  <c r="J26" i="6"/>
  <c r="K23" i="6" s="1"/>
  <c r="J16" i="6"/>
  <c r="F58" i="6"/>
  <c r="H58" i="6"/>
  <c r="D49" i="6"/>
  <c r="D64" i="7" l="1"/>
  <c r="E66" i="7"/>
  <c r="F66" i="7" s="1"/>
  <c r="G4" i="7" s="1"/>
  <c r="H26" i="7" l="1"/>
  <c r="D67" i="7"/>
  <c r="B71" i="7" s="1"/>
  <c r="E27" i="7"/>
  <c r="B70" i="7" s="1"/>
  <c r="B72" i="7" s="1"/>
  <c r="G2" i="7" l="1"/>
  <c r="G5" i="7" s="1"/>
  <c r="G6" i="7" s="1"/>
  <c r="H49" i="6"/>
  <c r="F49" i="6"/>
  <c r="H45" i="6"/>
  <c r="H38" i="6"/>
  <c r="H36" i="6"/>
  <c r="H64" i="6" l="1"/>
  <c r="I49" i="6"/>
  <c r="J21" i="6"/>
  <c r="K21" i="6" s="1"/>
  <c r="L21" i="6" s="1"/>
  <c r="K16" i="6"/>
  <c r="J14" i="6"/>
  <c r="J13" i="6"/>
  <c r="J12" i="6"/>
  <c r="J11" i="6"/>
  <c r="J10" i="6"/>
  <c r="B2" i="6"/>
  <c r="B5" i="6" s="1"/>
  <c r="F38" i="6"/>
  <c r="I38" i="6" s="1"/>
  <c r="G3" i="6"/>
  <c r="F36" i="6"/>
  <c r="I36" i="6" s="1"/>
  <c r="F45" i="6"/>
  <c r="I45" i="6" s="1"/>
  <c r="D45" i="6"/>
  <c r="D38" i="6"/>
  <c r="G16" i="6"/>
  <c r="F14" i="6"/>
  <c r="F12" i="6"/>
  <c r="F11" i="6"/>
  <c r="F10" i="6"/>
  <c r="I64" i="6" l="1"/>
  <c r="F64" i="6"/>
  <c r="K10" i="6"/>
  <c r="L16" i="6"/>
  <c r="G2" i="6"/>
  <c r="G10" i="6"/>
  <c r="F28" i="6" s="1"/>
  <c r="J28" i="6" l="1"/>
  <c r="G5" i="6"/>
  <c r="G6" i="6" s="1"/>
  <c r="L10" i="6"/>
  <c r="L28" i="6" l="1"/>
</calcChain>
</file>

<file path=xl/sharedStrings.xml><?xml version="1.0" encoding="utf-8"?>
<sst xmlns="http://schemas.openxmlformats.org/spreadsheetml/2006/main" count="320" uniqueCount="147">
  <si>
    <t>BPS</t>
  </si>
  <si>
    <t>FNOVI</t>
  </si>
  <si>
    <t>Forniture</t>
  </si>
  <si>
    <t>descrizione</t>
  </si>
  <si>
    <t>valore unitario</t>
  </si>
  <si>
    <t>quantità</t>
  </si>
  <si>
    <t>Certificati di iscrizione (su richiesta)</t>
  </si>
  <si>
    <t>n. 1 iscritto richiedente</t>
  </si>
  <si>
    <t>Contributo spese Ampliamento casella a 5 Gb</t>
  </si>
  <si>
    <t>Sponsorizzazione</t>
  </si>
  <si>
    <t>Sponsorizzazione evento formativo o simile</t>
  </si>
  <si>
    <t>contributi per progetti o attività</t>
  </si>
  <si>
    <t>contributo spese per Organizzazione eventi</t>
  </si>
  <si>
    <t>Agenzia delle Entrate</t>
  </si>
  <si>
    <t>Attività residuali</t>
  </si>
  <si>
    <t>interessi attivi bancari</t>
  </si>
  <si>
    <t>Tot</t>
  </si>
  <si>
    <t>3. PERSONALE ASSUNTO E CONSULENZA ESTERNA</t>
  </si>
  <si>
    <t xml:space="preserve">Emolumenti </t>
  </si>
  <si>
    <t>consulenza</t>
  </si>
  <si>
    <t>PROFCONSERVIZI</t>
  </si>
  <si>
    <t>CUP</t>
  </si>
  <si>
    <t>Totale parziale delle uscite</t>
  </si>
  <si>
    <t>4. RESIDUI ATTIVI, crediti pregressi, storni, interessi</t>
  </si>
  <si>
    <t>2. TASSE, TRIBUTI, COMPETENZE, MULTE, MORE, ONERI</t>
  </si>
  <si>
    <t>TASSE - TRIBUTI - CONTRIBUTI - MORE - INTERESSI PASSIVI</t>
  </si>
  <si>
    <t>Competenze, Oneri finanziari, Recuperi imposta di bollo, liquidazioni…</t>
  </si>
  <si>
    <t xml:space="preserve">1. RIMBORSI SPESA -RIMBORSI PER  SPESE DI RAPPRESENTANZA -RIMBORSI CHILOMETRICI - </t>
  </si>
  <si>
    <t>Tassa di iscrizione anno 2018</t>
  </si>
  <si>
    <t>Tassa di iscrizione iscritti anno 2019</t>
  </si>
  <si>
    <t>Da CONSUNTIVO 2018</t>
  </si>
  <si>
    <t>Tassa di iscrizione nuovi iscritti</t>
  </si>
  <si>
    <t>Preventivo attività</t>
  </si>
  <si>
    <t>Bilancio Preventivo 2019</t>
  </si>
  <si>
    <t>da consuntivo 2018</t>
  </si>
  <si>
    <t xml:space="preserve">TOTALE ATTIVITA' </t>
  </si>
  <si>
    <t>Rinnovo PEC</t>
  </si>
  <si>
    <t>Telefonia</t>
  </si>
  <si>
    <t>hosting</t>
  </si>
  <si>
    <t>BPS (MAV) competenza 2018 e per il 2019 nessuna spesa</t>
  </si>
  <si>
    <t>1.1 Entrate contributive</t>
  </si>
  <si>
    <t>1.2 Entrate per altre tasse</t>
  </si>
  <si>
    <t>2. ENTRATE PER  CONTRIBUTI PER PROGETTI E/O ATTIVITA’</t>
  </si>
  <si>
    <t>3. ENTRATE PER RIMBORSI</t>
  </si>
  <si>
    <t xml:space="preserve">Rimborsi per attività formative o per Consigli nazionali, rimborsi chilometrici, Rimborsi Spese, rimborsi spese di rappr. </t>
  </si>
  <si>
    <t>Sito web (impegno di spesa 18)</t>
  </si>
  <si>
    <t>tfr anni precedenti</t>
  </si>
  <si>
    <t>cassa (cassa + conto corrente)</t>
  </si>
  <si>
    <t>1.1  RIMBORSI SPESE  e titoli di viaggio</t>
  </si>
  <si>
    <t>5. VINCOLI di spesa</t>
  </si>
  <si>
    <t>Avanzo di gestioneDA UTILIZZARE NEL 2019</t>
  </si>
  <si>
    <t xml:space="preserve">Avanzo di gestione </t>
  </si>
  <si>
    <t>riepilogo di previsione al 31/12/19</t>
  </si>
  <si>
    <t>liquidità di cassa (partenza)</t>
  </si>
  <si>
    <t>Catering e organizzazione evento</t>
  </si>
  <si>
    <t xml:space="preserve">RUOLI POST RIFORMA-AG.RISCOSSIONE PROVINCIA </t>
  </si>
  <si>
    <r>
      <t xml:space="preserve">Avanzo di gestione </t>
    </r>
    <r>
      <rPr>
        <b/>
        <sz val="9"/>
        <rFont val="Arial"/>
        <family val="2"/>
      </rPr>
      <t>vincolata</t>
    </r>
    <r>
      <rPr>
        <sz val="9"/>
        <rFont val="Arial"/>
        <family val="2"/>
      </rPr>
      <t xml:space="preserve"> spese al 31/12/2018</t>
    </r>
  </si>
  <si>
    <t xml:space="preserve">NON dovrebbero essere utilizzati </t>
  </si>
  <si>
    <t>Aran</t>
  </si>
  <si>
    <t xml:space="preserve">Tassa di iscrizione FNOVI </t>
  </si>
  <si>
    <t>dipendenti (stipendio lordo, tranne TFR)</t>
  </si>
  <si>
    <t>consulenti: Pavone</t>
  </si>
  <si>
    <t>Saranno utilizzati nel 2019 svinc.</t>
  </si>
  <si>
    <t>Riepilogo al 31/12/19</t>
  </si>
  <si>
    <t xml:space="preserve"> Sul 2019 sono gravate spese 2018 e accantonamenti per:</t>
  </si>
  <si>
    <t>Bilancio Consuntivo 2019</t>
  </si>
  <si>
    <t>differenza tra consuntivo E PREVENTIVO</t>
  </si>
  <si>
    <t>TASSA DI ISCRIZIONE ISCRITTI 2020 (di cui un vecchio iscritto che ha pagato in anticipo ed una nuova iscritta, registrata a Gennaio 2020)</t>
  </si>
  <si>
    <t>CONSUNTIVO attività</t>
  </si>
  <si>
    <t xml:space="preserve">Ordine dei Medici Veterinari della Provincia di Taranto  </t>
  </si>
  <si>
    <t>BILANCIO CONSUNTIVO 2019 delle ATTIVITA'</t>
  </si>
  <si>
    <t>Consuntivo 2019</t>
  </si>
  <si>
    <t>Bilancio CONSUNTIVO  2019</t>
  </si>
  <si>
    <t>Diff. Tra consuntivo e preventivo</t>
  </si>
  <si>
    <t>IRAP</t>
  </si>
  <si>
    <t>cassa (cassa + conto corrente) svincolata 31/12/2019</t>
  </si>
  <si>
    <t>1. ENTRATE CONTRIBUTIVE</t>
  </si>
  <si>
    <t>4. ACQUISTI DI BENI E SERIVIZI</t>
  </si>
  <si>
    <t>Beni e Servizi 2019</t>
  </si>
  <si>
    <t>Parcheggio aeroporto</t>
  </si>
  <si>
    <t>MCO organizzazione CN Fnovi</t>
  </si>
  <si>
    <t>Publiloto</t>
  </si>
  <si>
    <t xml:space="preserve"> BILANCIO FINANZIARIO    CONSUNTIVO 2019 - PASSIVITA'</t>
  </si>
  <si>
    <t>C/c al 31/12/18</t>
  </si>
  <si>
    <t>c/c al 31/12/19</t>
  </si>
  <si>
    <t>Spedizioni</t>
  </si>
  <si>
    <t>diff</t>
  </si>
  <si>
    <t>Pellicoro Claudia</t>
  </si>
  <si>
    <t>spese Ampliamento casella a 5 Gb</t>
  </si>
  <si>
    <t>Accantonamenti</t>
  </si>
  <si>
    <t xml:space="preserve">TFR accantonato da svincolare dal conto </t>
  </si>
  <si>
    <t>Storni per errato IBAN</t>
  </si>
  <si>
    <t>storno per errato iban</t>
  </si>
  <si>
    <t xml:space="preserve"> consulenti: avvocati, ingegneri, formazione, ecc. (De Monte e Pellicoro)</t>
  </si>
  <si>
    <t>entrate bancarie 2019 da c/c</t>
  </si>
  <si>
    <t>entrate cassa</t>
  </si>
  <si>
    <t>contributi spese per spillette e vetrofanie</t>
  </si>
  <si>
    <t>contributo spese</t>
  </si>
  <si>
    <t>Rimborso Spese viaggi Presidente dalla FNOVI</t>
  </si>
  <si>
    <t>uscite bancarie da c/c 2019</t>
  </si>
  <si>
    <t>uscite cassa</t>
  </si>
  <si>
    <t>Tassa di iscrizione anno 2020</t>
  </si>
  <si>
    <t>BILANCIO PREVENTIVO</t>
  </si>
  <si>
    <t>Mastronuzzi Rossana - iscrizione pagata nel 2019 ma competenza 2020</t>
  </si>
  <si>
    <t>De Cesare Guglielmo iscrizione pagata nel 2019 ma competenza 2020</t>
  </si>
  <si>
    <t>PREVENTIVO 2020</t>
  </si>
  <si>
    <t>Saranno utilizzati nel 2020 svinc.</t>
  </si>
  <si>
    <t>riepilogo di previsione al 31/12/20</t>
  </si>
  <si>
    <t>Ordine dei Medici Veterinari della Provincia di Taranto   BILANCIO PREVENTIVO 2020 delle ATTIVITA'</t>
  </si>
  <si>
    <t>accantonamento 2019 DA UTILIZZARE NEL 2020 per TFR</t>
  </si>
  <si>
    <t>accantonamento 2019 da utilizzare nel 2020 per rimborsi km</t>
  </si>
  <si>
    <t xml:space="preserve"> BILANCIO FINANZIARIO    PREVENTIVO 2020 - PASSIVITA'</t>
  </si>
  <si>
    <t>Bilancio Preventivo 2020</t>
  </si>
  <si>
    <t>Bilancio preventivo 2020</t>
  </si>
  <si>
    <t>1.1  RIMBORSI SPESE RIMBORSO CHILOMETRICO  E SPESE DI RAPPRESENTANZA</t>
  </si>
  <si>
    <t>Parcheggi</t>
  </si>
  <si>
    <t>Catering e organizzazione eventi</t>
  </si>
  <si>
    <t>TFR accantonato da svincolare dal conto</t>
  </si>
  <si>
    <t>Rimborso km 2019</t>
  </si>
  <si>
    <t>FONDO DI RISERVA</t>
  </si>
  <si>
    <t>massimo 3% del totale previsto per uscite</t>
  </si>
  <si>
    <t>6.FONDO DI RISERVA</t>
  </si>
  <si>
    <t>consulente del lavoro e commerciale</t>
  </si>
  <si>
    <t>Totale delle spese in bilancio preventivo</t>
  </si>
  <si>
    <t>6. Storni e partite di giro</t>
  </si>
  <si>
    <t>TOTALE ATTIVITA' di BILANCIO PREVENTIVO</t>
  </si>
  <si>
    <t>Totali parziali</t>
  </si>
  <si>
    <t>Accantonamenti dal 2018</t>
  </si>
  <si>
    <t>Rimborso km del 2019 da pagare nel 2020</t>
  </si>
  <si>
    <t>Vincoli di spesa 2019</t>
  </si>
  <si>
    <t>Vincoli di spesa  2019</t>
  </si>
  <si>
    <t>Forniture (PC, telefono ecc.)</t>
  </si>
  <si>
    <t>Beni e Servizi</t>
  </si>
  <si>
    <t>accantonamenti dal 2019 da pagare nel 2020</t>
  </si>
  <si>
    <t>TFR 2020</t>
  </si>
  <si>
    <t>TFR</t>
  </si>
  <si>
    <t>cassa (cassa + conto corrente) svincolata 31/12/2020</t>
  </si>
  <si>
    <t xml:space="preserve"> Sul 2020 sono gravate spese 2019 (tfr anni precedenti e Rimborso Km) e accantonamenti per:</t>
  </si>
  <si>
    <t>cassa</t>
  </si>
  <si>
    <t>UNIPAY PagoPA</t>
  </si>
  <si>
    <t>Commercialista De Monte</t>
  </si>
  <si>
    <t>contributo spese per Organizzazione eventi formativi</t>
  </si>
  <si>
    <t>a pareggio</t>
  </si>
  <si>
    <t>Entrate di cassa</t>
  </si>
  <si>
    <t>Uscite di cassa</t>
  </si>
  <si>
    <t>Liquidità di cassa al 31/12/20</t>
  </si>
  <si>
    <t>Prelievo di cassa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</si>
</sst>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* #,##0.00\ &quot;€&quot;_-;\-* #,##0.00\ &quot;€&quot;_-;_-* &quot;-&quot;??\ &quot;€&quot;_-;_-@_-"/>
    <numFmt numFmtId="164" formatCode="&quot;€&quot;\ #,##0;[Red]\-&quot;€&quot;\ #,##0"/>
    <numFmt numFmtId="165" formatCode="&quot;€&quot;\ #,##0.00;[Red]\-&quot;€&quot;\ #,##0.00"/>
    <numFmt numFmtId="166" formatCode="_-&quot;€&quot;\ * #,##0.00_-;\-&quot;€&quot;\ * #,##0.00_-;_-&quot;€&quot;\ * &quot;-&quot;??_-;_-@_-"/>
    <numFmt numFmtId="167" formatCode="&quot;€&quot;\ #,##0"/>
    <numFmt numFmtId="168" formatCode="&quot;€&quot;\ #,##0.00"/>
    <numFmt numFmtId="169" formatCode="#,##0.0\ &quot;€&quot;"/>
  </numFmts>
  <fonts count="16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9"/>
      <color rgb="FFFF0000"/>
      <name val="Arial"/>
      <family val="2"/>
    </font>
    <font>
      <b/>
      <sz val="10"/>
      <color rgb="FFFF0000"/>
      <name val="Arial"/>
      <family val="2"/>
    </font>
    <font>
      <b/>
      <sz val="8"/>
      <color rgb="FF00B050"/>
      <name val="Arial"/>
      <family val="2"/>
    </font>
    <font>
      <sz val="10"/>
      <name val="Arial"/>
    </font>
    <font>
      <b/>
      <sz val="9"/>
      <color rgb="FF00B050"/>
      <name val="Arial"/>
      <family val="2"/>
    </font>
    <font>
      <sz val="9"/>
      <color indexed="8"/>
      <name val="Arial"/>
      <family val="2"/>
    </font>
    <font>
      <sz val="9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5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6" fontId="12" fillId="0" borderId="0" applyFont="0" applyFill="0" applyBorder="0" applyAlignment="0" applyProtection="0"/>
  </cellStyleXfs>
  <cellXfs count="287">
    <xf numFmtId="0" fontId="0" fillId="0" borderId="0" xfId="0"/>
    <xf numFmtId="167" fontId="4" fillId="0" borderId="9" xfId="0" applyNumberFormat="1" applyFont="1" applyFill="1" applyBorder="1" applyAlignment="1">
      <alignment horizontal="center" wrapText="1"/>
    </xf>
    <xf numFmtId="167" fontId="3" fillId="0" borderId="10" xfId="0" applyNumberFormat="1" applyFont="1" applyFill="1" applyBorder="1" applyAlignment="1">
      <alignment horizontal="center" wrapText="1"/>
    </xf>
    <xf numFmtId="167" fontId="2" fillId="0" borderId="5" xfId="0" applyNumberFormat="1" applyFont="1" applyFill="1" applyBorder="1" applyAlignment="1">
      <alignment horizontal="center" vertical="center" wrapText="1"/>
    </xf>
    <xf numFmtId="167" fontId="5" fillId="0" borderId="5" xfId="0" applyNumberFormat="1" applyFont="1" applyFill="1" applyBorder="1" applyAlignment="1">
      <alignment horizontal="right" vertical="center" wrapText="1"/>
    </xf>
    <xf numFmtId="167" fontId="2" fillId="0" borderId="5" xfId="0" applyNumberFormat="1" applyFont="1" applyFill="1" applyBorder="1" applyAlignment="1">
      <alignment horizontal="right" vertical="center" wrapText="1"/>
    </xf>
    <xf numFmtId="167" fontId="2" fillId="0" borderId="14" xfId="0" applyNumberFormat="1" applyFont="1" applyFill="1" applyBorder="1" applyAlignment="1">
      <alignment horizontal="center" vertical="center" wrapText="1"/>
    </xf>
    <xf numFmtId="167" fontId="5" fillId="0" borderId="14" xfId="0" applyNumberFormat="1" applyFont="1" applyFill="1" applyBorder="1" applyAlignment="1">
      <alignment horizontal="right" wrapText="1"/>
    </xf>
    <xf numFmtId="167" fontId="2" fillId="0" borderId="14" xfId="0" applyNumberFormat="1" applyFont="1" applyFill="1" applyBorder="1" applyAlignment="1">
      <alignment horizontal="right" vertical="center" wrapText="1"/>
    </xf>
    <xf numFmtId="167" fontId="2" fillId="0" borderId="16" xfId="0" applyNumberFormat="1" applyFont="1" applyFill="1" applyBorder="1" applyAlignment="1">
      <alignment wrapText="1"/>
    </xf>
    <xf numFmtId="167" fontId="2" fillId="0" borderId="5" xfId="0" applyNumberFormat="1" applyFont="1" applyFill="1" applyBorder="1" applyAlignment="1">
      <alignment wrapText="1"/>
    </xf>
    <xf numFmtId="167" fontId="5" fillId="0" borderId="5" xfId="0" applyNumberFormat="1" applyFont="1" applyFill="1" applyBorder="1" applyAlignment="1">
      <alignment horizontal="center" wrapText="1"/>
    </xf>
    <xf numFmtId="167" fontId="2" fillId="0" borderId="13" xfId="0" applyNumberFormat="1" applyFont="1" applyFill="1" applyBorder="1" applyAlignment="1">
      <alignment wrapText="1"/>
    </xf>
    <xf numFmtId="167" fontId="2" fillId="0" borderId="14" xfId="0" applyNumberFormat="1" applyFont="1" applyFill="1" applyBorder="1" applyAlignment="1">
      <alignment wrapText="1"/>
    </xf>
    <xf numFmtId="167" fontId="5" fillId="0" borderId="14" xfId="0" applyNumberFormat="1" applyFont="1" applyFill="1" applyBorder="1" applyAlignment="1">
      <alignment wrapText="1"/>
    </xf>
    <xf numFmtId="167" fontId="5" fillId="0" borderId="14" xfId="0" applyNumberFormat="1" applyFont="1" applyFill="1" applyBorder="1" applyAlignment="1">
      <alignment vertical="center" wrapText="1"/>
    </xf>
    <xf numFmtId="167" fontId="2" fillId="0" borderId="28" xfId="0" applyNumberFormat="1" applyFont="1" applyFill="1" applyBorder="1" applyAlignment="1">
      <alignment horizontal="center" wrapText="1"/>
    </xf>
    <xf numFmtId="167" fontId="2" fillId="0" borderId="7" xfId="0" applyNumberFormat="1" applyFont="1" applyFill="1" applyBorder="1" applyAlignment="1">
      <alignment horizontal="center" wrapText="1"/>
    </xf>
    <xf numFmtId="167" fontId="5" fillId="0" borderId="7" xfId="0" applyNumberFormat="1" applyFont="1" applyFill="1" applyBorder="1" applyAlignment="1">
      <alignment horizontal="center" wrapText="1"/>
    </xf>
    <xf numFmtId="167" fontId="4" fillId="0" borderId="7" xfId="0" applyNumberFormat="1" applyFont="1" applyFill="1" applyBorder="1" applyAlignment="1">
      <alignment horizontal="center" wrapText="1"/>
    </xf>
    <xf numFmtId="167" fontId="2" fillId="0" borderId="16" xfId="0" applyNumberFormat="1" applyFont="1" applyFill="1" applyBorder="1" applyAlignment="1">
      <alignment horizontal="center" wrapText="1"/>
    </xf>
    <xf numFmtId="167" fontId="2" fillId="0" borderId="5" xfId="0" applyNumberFormat="1" applyFont="1" applyFill="1" applyBorder="1" applyAlignment="1">
      <alignment horizontal="center" wrapText="1"/>
    </xf>
    <xf numFmtId="167" fontId="4" fillId="0" borderId="5" xfId="0" applyNumberFormat="1" applyFont="1" applyFill="1" applyBorder="1" applyAlignment="1">
      <alignment horizontal="center" wrapText="1"/>
    </xf>
    <xf numFmtId="167" fontId="2" fillId="0" borderId="13" xfId="0" applyNumberFormat="1" applyFont="1" applyFill="1" applyBorder="1" applyAlignment="1">
      <alignment horizontal="left" vertical="center" wrapText="1"/>
    </xf>
    <xf numFmtId="167" fontId="2" fillId="0" borderId="14" xfId="0" applyNumberFormat="1" applyFont="1" applyFill="1" applyBorder="1" applyAlignment="1">
      <alignment vertical="center" wrapText="1"/>
    </xf>
    <xf numFmtId="167" fontId="5" fillId="0" borderId="6" xfId="0" applyNumberFormat="1" applyFont="1" applyFill="1" applyBorder="1" applyAlignment="1">
      <alignment horizontal="right" vertical="center" wrapText="1"/>
    </xf>
    <xf numFmtId="167" fontId="3" fillId="0" borderId="15" xfId="0" applyNumberFormat="1" applyFont="1" applyFill="1" applyBorder="1" applyAlignment="1">
      <alignment horizontal="center" vertical="center"/>
    </xf>
    <xf numFmtId="167" fontId="5" fillId="0" borderId="6" xfId="0" applyNumberFormat="1" applyFont="1" applyFill="1" applyBorder="1" applyAlignment="1">
      <alignment horizontal="right" wrapText="1"/>
    </xf>
    <xf numFmtId="167" fontId="2" fillId="0" borderId="5" xfId="0" applyNumberFormat="1" applyFont="1" applyFill="1" applyBorder="1" applyAlignment="1">
      <alignment vertical="center" wrapText="1"/>
    </xf>
    <xf numFmtId="167" fontId="2" fillId="0" borderId="5" xfId="0" applyNumberFormat="1" applyFont="1" applyFill="1" applyBorder="1" applyAlignment="1">
      <alignment horizontal="left" wrapText="1"/>
    </xf>
    <xf numFmtId="167" fontId="2" fillId="0" borderId="5" xfId="0" applyNumberFormat="1" applyFont="1" applyFill="1" applyBorder="1" applyAlignment="1">
      <alignment vertical="top" wrapText="1"/>
    </xf>
    <xf numFmtId="167" fontId="2" fillId="0" borderId="14" xfId="0" applyNumberFormat="1" applyFont="1" applyFill="1" applyBorder="1" applyAlignment="1">
      <alignment vertical="top" wrapText="1"/>
    </xf>
    <xf numFmtId="167" fontId="2" fillId="0" borderId="7" xfId="0" applyNumberFormat="1" applyFont="1" applyFill="1" applyBorder="1" applyAlignment="1">
      <alignment horizontal="left" wrapText="1"/>
    </xf>
    <xf numFmtId="167" fontId="3" fillId="0" borderId="2" xfId="0" applyNumberFormat="1" applyFont="1" applyFill="1" applyBorder="1"/>
    <xf numFmtId="167" fontId="2" fillId="0" borderId="11" xfId="0" applyNumberFormat="1" applyFont="1" applyFill="1" applyBorder="1" applyAlignment="1">
      <alignment wrapText="1"/>
    </xf>
    <xf numFmtId="167" fontId="2" fillId="0" borderId="6" xfId="0" applyNumberFormat="1" applyFont="1" applyFill="1" applyBorder="1" applyAlignment="1">
      <alignment wrapText="1"/>
    </xf>
    <xf numFmtId="167" fontId="3" fillId="0" borderId="0" xfId="0" applyNumberFormat="1" applyFont="1" applyFill="1" applyBorder="1" applyAlignment="1">
      <alignment horizontal="center"/>
    </xf>
    <xf numFmtId="167" fontId="1" fillId="0" borderId="5" xfId="0" applyNumberFormat="1" applyFont="1" applyFill="1" applyBorder="1" applyAlignment="1">
      <alignment horizontal="center" wrapText="1"/>
    </xf>
    <xf numFmtId="167" fontId="2" fillId="0" borderId="16" xfId="0" applyNumberFormat="1" applyFont="1" applyFill="1" applyBorder="1" applyAlignment="1">
      <alignment horizontal="center" vertical="center" wrapText="1"/>
    </xf>
    <xf numFmtId="167" fontId="5" fillId="0" borderId="5" xfId="0" applyNumberFormat="1" applyFont="1" applyFill="1" applyBorder="1" applyAlignment="1">
      <alignment horizontal="center" vertical="center" wrapText="1"/>
    </xf>
    <xf numFmtId="167" fontId="5" fillId="0" borderId="14" xfId="0" applyNumberFormat="1" applyFont="1" applyFill="1" applyBorder="1" applyAlignment="1">
      <alignment horizontal="center" vertical="center" wrapText="1"/>
    </xf>
    <xf numFmtId="167" fontId="3" fillId="0" borderId="8" xfId="0" applyNumberFormat="1" applyFont="1" applyFill="1" applyBorder="1" applyAlignment="1">
      <alignment horizontal="center" wrapText="1"/>
    </xf>
    <xf numFmtId="167" fontId="3" fillId="0" borderId="9" xfId="0" applyNumberFormat="1" applyFont="1" applyFill="1" applyBorder="1" applyAlignment="1">
      <alignment horizontal="center" wrapText="1"/>
    </xf>
    <xf numFmtId="167" fontId="2" fillId="0" borderId="13" xfId="0" applyNumberFormat="1" applyFont="1" applyFill="1" applyBorder="1" applyAlignment="1">
      <alignment horizontal="center" vertical="center" wrapText="1"/>
    </xf>
    <xf numFmtId="167" fontId="2" fillId="0" borderId="20" xfId="0" applyNumberFormat="1" applyFont="1" applyFill="1" applyBorder="1" applyAlignment="1">
      <alignment horizontal="center" vertical="center" wrapText="1"/>
    </xf>
    <xf numFmtId="167" fontId="4" fillId="0" borderId="17" xfId="0" applyNumberFormat="1" applyFont="1" applyFill="1" applyBorder="1" applyAlignment="1">
      <alignment horizontal="center" wrapText="1"/>
    </xf>
    <xf numFmtId="167" fontId="3" fillId="0" borderId="18" xfId="0" applyNumberFormat="1" applyFont="1" applyFill="1" applyBorder="1" applyAlignment="1">
      <alignment horizontal="center" wrapText="1"/>
    </xf>
    <xf numFmtId="1" fontId="5" fillId="0" borderId="5" xfId="0" applyNumberFormat="1" applyFont="1" applyFill="1" applyBorder="1" applyAlignment="1">
      <alignment horizontal="center" vertical="center" wrapText="1"/>
    </xf>
    <xf numFmtId="167" fontId="2" fillId="0" borderId="6" xfId="0" applyNumberFormat="1" applyFont="1" applyFill="1" applyBorder="1" applyAlignment="1">
      <alignment vertical="top" wrapText="1"/>
    </xf>
    <xf numFmtId="167" fontId="5" fillId="0" borderId="5" xfId="0" applyNumberFormat="1" applyFont="1" applyFill="1" applyBorder="1" applyAlignment="1">
      <alignment horizontal="right" wrapText="1"/>
    </xf>
    <xf numFmtId="167" fontId="2" fillId="0" borderId="14" xfId="0" applyNumberFormat="1" applyFont="1" applyFill="1" applyBorder="1" applyAlignment="1">
      <alignment horizontal="left" wrapText="1"/>
    </xf>
    <xf numFmtId="167" fontId="2" fillId="2" borderId="28" xfId="0" applyNumberFormat="1" applyFont="1" applyFill="1" applyBorder="1" applyAlignment="1">
      <alignment horizontal="center" wrapText="1"/>
    </xf>
    <xf numFmtId="167" fontId="2" fillId="2" borderId="7" xfId="0" applyNumberFormat="1" applyFont="1" applyFill="1" applyBorder="1" applyAlignment="1">
      <alignment horizontal="center" wrapText="1"/>
    </xf>
    <xf numFmtId="167" fontId="5" fillId="2" borderId="7" xfId="0" applyNumberFormat="1" applyFont="1" applyFill="1" applyBorder="1" applyAlignment="1">
      <alignment horizontal="center" wrapText="1"/>
    </xf>
    <xf numFmtId="167" fontId="4" fillId="2" borderId="7" xfId="0" applyNumberFormat="1" applyFont="1" applyFill="1" applyBorder="1" applyAlignment="1">
      <alignment horizontal="center" wrapText="1"/>
    </xf>
    <xf numFmtId="0" fontId="0" fillId="0" borderId="0" xfId="0" applyFill="1"/>
    <xf numFmtId="167" fontId="8" fillId="3" borderId="5" xfId="0" applyNumberFormat="1" applyFont="1" applyFill="1" applyBorder="1"/>
    <xf numFmtId="167" fontId="6" fillId="0" borderId="12" xfId="0" applyNumberFormat="1" applyFont="1" applyFill="1" applyBorder="1" applyAlignment="1">
      <alignment horizontal="center" wrapText="1"/>
    </xf>
    <xf numFmtId="167" fontId="1" fillId="2" borderId="12" xfId="0" applyNumberFormat="1" applyFont="1" applyFill="1" applyBorder="1" applyAlignment="1">
      <alignment horizontal="center" wrapText="1"/>
    </xf>
    <xf numFmtId="167" fontId="1" fillId="5" borderId="15" xfId="0" applyNumberFormat="1" applyFont="1" applyFill="1" applyBorder="1"/>
    <xf numFmtId="167" fontId="8" fillId="3" borderId="2" xfId="0" applyNumberFormat="1" applyFont="1" applyFill="1" applyBorder="1"/>
    <xf numFmtId="167" fontId="7" fillId="0" borderId="2" xfId="0" applyNumberFormat="1" applyFont="1" applyBorder="1"/>
    <xf numFmtId="167" fontId="2" fillId="0" borderId="5" xfId="0" applyNumberFormat="1" applyFont="1" applyFill="1" applyBorder="1" applyAlignment="1">
      <alignment horizontal="center" wrapText="1"/>
    </xf>
    <xf numFmtId="167" fontId="3" fillId="0" borderId="8" xfId="0" applyNumberFormat="1" applyFont="1" applyFill="1" applyBorder="1" applyAlignment="1">
      <alignment horizontal="center" wrapText="1"/>
    </xf>
    <xf numFmtId="167" fontId="3" fillId="0" borderId="8" xfId="0" applyNumberFormat="1" applyFont="1" applyFill="1" applyBorder="1" applyAlignment="1">
      <alignment horizontal="center" wrapText="1"/>
    </xf>
    <xf numFmtId="167" fontId="3" fillId="0" borderId="9" xfId="0" applyNumberFormat="1" applyFont="1" applyFill="1" applyBorder="1" applyAlignment="1">
      <alignment horizontal="center" wrapText="1"/>
    </xf>
    <xf numFmtId="167" fontId="5" fillId="0" borderId="5" xfId="0" applyNumberFormat="1" applyFont="1" applyFill="1" applyBorder="1" applyAlignment="1">
      <alignment horizontal="center" vertical="center" wrapText="1"/>
    </xf>
    <xf numFmtId="167" fontId="5" fillId="0" borderId="6" xfId="0" applyNumberFormat="1" applyFont="1" applyFill="1" applyBorder="1" applyAlignment="1">
      <alignment horizontal="center" vertical="center" wrapText="1"/>
    </xf>
    <xf numFmtId="167" fontId="2" fillId="0" borderId="16" xfId="0" applyNumberFormat="1" applyFont="1" applyFill="1" applyBorder="1" applyAlignment="1">
      <alignment horizontal="center" vertical="center" wrapText="1"/>
    </xf>
    <xf numFmtId="167" fontId="5" fillId="0" borderId="14" xfId="0" applyNumberFormat="1" applyFont="1" applyFill="1" applyBorder="1" applyAlignment="1">
      <alignment horizontal="center" vertical="center" wrapText="1"/>
    </xf>
    <xf numFmtId="167" fontId="3" fillId="0" borderId="15" xfId="0" applyNumberFormat="1" applyFont="1" applyFill="1" applyBorder="1" applyAlignment="1">
      <alignment horizontal="center" vertical="center" wrapText="1"/>
    </xf>
    <xf numFmtId="167" fontId="2" fillId="0" borderId="16" xfId="0" applyNumberFormat="1" applyFont="1" applyFill="1" applyBorder="1" applyAlignment="1">
      <alignment horizontal="center" wrapText="1"/>
    </xf>
    <xf numFmtId="167" fontId="2" fillId="0" borderId="5" xfId="0" applyNumberFormat="1" applyFont="1" applyFill="1" applyBorder="1" applyAlignment="1">
      <alignment horizontal="center" wrapText="1"/>
    </xf>
    <xf numFmtId="167" fontId="2" fillId="0" borderId="13" xfId="0" applyNumberFormat="1" applyFont="1" applyFill="1" applyBorder="1" applyAlignment="1">
      <alignment horizontal="center" wrapText="1"/>
    </xf>
    <xf numFmtId="167" fontId="2" fillId="0" borderId="14" xfId="0" applyNumberFormat="1" applyFont="1" applyFill="1" applyBorder="1" applyAlignment="1">
      <alignment horizontal="center" wrapText="1"/>
    </xf>
    <xf numFmtId="167" fontId="2" fillId="0" borderId="8" xfId="0" applyNumberFormat="1" applyFont="1" applyFill="1" applyBorder="1" applyAlignment="1">
      <alignment horizontal="center" vertical="center" wrapText="1"/>
    </xf>
    <xf numFmtId="3" fontId="5" fillId="0" borderId="9" xfId="0" applyNumberFormat="1" applyFont="1" applyFill="1" applyBorder="1" applyAlignment="1">
      <alignment horizontal="center" vertical="center" wrapText="1"/>
    </xf>
    <xf numFmtId="167" fontId="2" fillId="0" borderId="9" xfId="0" applyNumberFormat="1" applyFont="1" applyFill="1" applyBorder="1" applyAlignment="1">
      <alignment horizontal="center" vertical="center" wrapText="1"/>
    </xf>
    <xf numFmtId="3" fontId="5" fillId="0" borderId="5" xfId="0" applyNumberFormat="1" applyFont="1" applyFill="1" applyBorder="1" applyAlignment="1">
      <alignment horizontal="center" vertical="center" wrapText="1"/>
    </xf>
    <xf numFmtId="167" fontId="2" fillId="0" borderId="6" xfId="0" applyNumberFormat="1" applyFont="1" applyFill="1" applyBorder="1" applyAlignment="1">
      <alignment horizontal="center" vertical="center" wrapText="1"/>
    </xf>
    <xf numFmtId="167" fontId="2" fillId="0" borderId="6" xfId="0" applyNumberFormat="1" applyFont="1" applyFill="1" applyBorder="1" applyAlignment="1">
      <alignment horizontal="right" vertical="center" wrapText="1"/>
    </xf>
    <xf numFmtId="167" fontId="1" fillId="0" borderId="5" xfId="0" applyNumberFormat="1" applyFont="1" applyBorder="1" applyAlignment="1">
      <alignment horizontal="center"/>
    </xf>
    <xf numFmtId="167" fontId="2" fillId="4" borderId="6" xfId="0" applyNumberFormat="1" applyFont="1" applyFill="1" applyBorder="1" applyAlignment="1">
      <alignment horizontal="center" vertical="center" wrapText="1"/>
    </xf>
    <xf numFmtId="167" fontId="0" fillId="0" borderId="5" xfId="0" applyNumberFormat="1" applyBorder="1"/>
    <xf numFmtId="167" fontId="5" fillId="2" borderId="5" xfId="0" applyNumberFormat="1" applyFont="1" applyFill="1" applyBorder="1" applyAlignment="1">
      <alignment horizontal="center" wrapText="1"/>
    </xf>
    <xf numFmtId="167" fontId="3" fillId="0" borderId="39" xfId="0" applyNumberFormat="1" applyFont="1" applyFill="1" applyBorder="1" applyAlignment="1">
      <alignment horizontal="center" wrapText="1"/>
    </xf>
    <xf numFmtId="167" fontId="3" fillId="0" borderId="38" xfId="0" applyNumberFormat="1" applyFont="1" applyFill="1" applyBorder="1" applyAlignment="1">
      <alignment horizontal="right" vertical="center" wrapText="1"/>
    </xf>
    <xf numFmtId="167" fontId="4" fillId="0" borderId="19" xfId="0" applyNumberFormat="1" applyFont="1" applyFill="1" applyBorder="1" applyAlignment="1">
      <alignment horizontal="center" wrapText="1"/>
    </xf>
    <xf numFmtId="167" fontId="3" fillId="0" borderId="17" xfId="0" applyNumberFormat="1" applyFont="1" applyFill="1" applyBorder="1" applyAlignment="1">
      <alignment horizontal="center" wrapText="1"/>
    </xf>
    <xf numFmtId="3" fontId="5" fillId="0" borderId="14" xfId="0" applyNumberFormat="1" applyFont="1" applyFill="1" applyBorder="1" applyAlignment="1">
      <alignment horizontal="center" vertical="center" wrapText="1"/>
    </xf>
    <xf numFmtId="167" fontId="5" fillId="0" borderId="8" xfId="0" applyNumberFormat="1" applyFont="1" applyFill="1" applyBorder="1" applyAlignment="1">
      <alignment horizontal="center" wrapText="1"/>
    </xf>
    <xf numFmtId="167" fontId="2" fillId="0" borderId="9" xfId="0" applyNumberFormat="1" applyFont="1" applyFill="1" applyBorder="1" applyAlignment="1">
      <alignment wrapText="1"/>
    </xf>
    <xf numFmtId="0" fontId="0" fillId="0" borderId="16" xfId="0" applyBorder="1"/>
    <xf numFmtId="0" fontId="0" fillId="0" borderId="13" xfId="0" applyBorder="1"/>
    <xf numFmtId="0" fontId="0" fillId="0" borderId="14" xfId="0" applyBorder="1"/>
    <xf numFmtId="167" fontId="5" fillId="0" borderId="13" xfId="0" applyNumberFormat="1" applyFont="1" applyFill="1" applyBorder="1" applyAlignment="1">
      <alignment horizontal="center" wrapText="1"/>
    </xf>
    <xf numFmtId="167" fontId="5" fillId="0" borderId="14" xfId="0" applyNumberFormat="1" applyFont="1" applyFill="1" applyBorder="1" applyAlignment="1">
      <alignment horizontal="center" wrapText="1"/>
    </xf>
    <xf numFmtId="167" fontId="3" fillId="0" borderId="14" xfId="0" applyNumberFormat="1" applyFont="1" applyFill="1" applyBorder="1" applyAlignment="1">
      <alignment horizontal="center" wrapText="1"/>
    </xf>
    <xf numFmtId="167" fontId="9" fillId="0" borderId="34" xfId="0" applyNumberFormat="1" applyFont="1" applyFill="1" applyBorder="1" applyAlignment="1">
      <alignment horizontal="center" vertical="center" wrapText="1"/>
    </xf>
    <xf numFmtId="167" fontId="5" fillId="2" borderId="16" xfId="0" applyNumberFormat="1" applyFont="1" applyFill="1" applyBorder="1" applyAlignment="1">
      <alignment horizontal="center" wrapText="1"/>
    </xf>
    <xf numFmtId="167" fontId="4" fillId="0" borderId="6" xfId="0" applyNumberFormat="1" applyFont="1" applyFill="1" applyBorder="1" applyAlignment="1">
      <alignment horizontal="right" vertical="center" wrapText="1"/>
    </xf>
    <xf numFmtId="167" fontId="5" fillId="0" borderId="16" xfId="0" applyNumberFormat="1" applyFont="1" applyFill="1" applyBorder="1" applyAlignment="1">
      <alignment horizontal="right" wrapText="1"/>
    </xf>
    <xf numFmtId="167" fontId="5" fillId="0" borderId="13" xfId="0" applyNumberFormat="1" applyFont="1" applyFill="1" applyBorder="1" applyAlignment="1">
      <alignment horizontal="right" wrapText="1"/>
    </xf>
    <xf numFmtId="167" fontId="2" fillId="0" borderId="6" xfId="0" applyNumberFormat="1" applyFont="1" applyFill="1" applyBorder="1" applyAlignment="1">
      <alignment horizontal="left" wrapText="1"/>
    </xf>
    <xf numFmtId="167" fontId="5" fillId="0" borderId="6" xfId="0" applyNumberFormat="1" applyFont="1" applyFill="1" applyBorder="1" applyAlignment="1">
      <alignment horizontal="center" wrapText="1"/>
    </xf>
    <xf numFmtId="167" fontId="2" fillId="0" borderId="11" xfId="0" applyNumberFormat="1" applyFont="1" applyFill="1" applyBorder="1" applyAlignment="1">
      <alignment horizontal="center" wrapText="1"/>
    </xf>
    <xf numFmtId="167" fontId="11" fillId="0" borderId="6" xfId="0" applyNumberFormat="1" applyFont="1" applyFill="1" applyBorder="1" applyAlignment="1">
      <alignment horizontal="center" vertical="center" wrapText="1"/>
    </xf>
    <xf numFmtId="167" fontId="3" fillId="0" borderId="1" xfId="0" applyNumberFormat="1" applyFont="1" applyFill="1" applyBorder="1" applyAlignment="1">
      <alignment horizontal="center" wrapText="1"/>
    </xf>
    <xf numFmtId="167" fontId="0" fillId="0" borderId="0" xfId="0" applyNumberFormat="1"/>
    <xf numFmtId="0" fontId="1" fillId="0" borderId="0" xfId="0" applyFont="1"/>
    <xf numFmtId="4" fontId="0" fillId="0" borderId="0" xfId="0" applyNumberFormat="1"/>
    <xf numFmtId="167" fontId="5" fillId="0" borderId="19" xfId="0" applyNumberFormat="1" applyFont="1" applyFill="1" applyBorder="1" applyAlignment="1">
      <alignment horizontal="right" wrapText="1"/>
    </xf>
    <xf numFmtId="167" fontId="13" fillId="0" borderId="1" xfId="0" applyNumberFormat="1" applyFont="1" applyFill="1" applyBorder="1" applyAlignment="1">
      <alignment horizontal="center" wrapText="1"/>
    </xf>
    <xf numFmtId="167" fontId="6" fillId="0" borderId="18" xfId="0" applyNumberFormat="1" applyFont="1" applyFill="1" applyBorder="1" applyAlignment="1">
      <alignment horizontal="center" vertical="center" wrapText="1"/>
    </xf>
    <xf numFmtId="167" fontId="3" fillId="0" borderId="7" xfId="0" applyNumberFormat="1" applyFont="1" applyFill="1" applyBorder="1" applyAlignment="1">
      <alignment horizontal="center" wrapText="1"/>
    </xf>
    <xf numFmtId="167" fontId="5" fillId="0" borderId="16" xfId="0" applyNumberFormat="1" applyFont="1" applyFill="1" applyBorder="1" applyAlignment="1">
      <alignment horizontal="center" wrapText="1"/>
    </xf>
    <xf numFmtId="0" fontId="0" fillId="0" borderId="5" xfId="0" applyBorder="1"/>
    <xf numFmtId="4" fontId="1" fillId="0" borderId="5" xfId="0" applyNumberFormat="1" applyFont="1" applyBorder="1"/>
    <xf numFmtId="4" fontId="6" fillId="0" borderId="5" xfId="0" applyNumberFormat="1" applyFont="1" applyBorder="1"/>
    <xf numFmtId="167" fontId="2" fillId="2" borderId="5" xfId="0" applyNumberFormat="1" applyFont="1" applyFill="1" applyBorder="1" applyAlignment="1">
      <alignment vertical="top" wrapText="1"/>
    </xf>
    <xf numFmtId="166" fontId="0" fillId="2" borderId="5" xfId="1" applyFont="1" applyFill="1" applyBorder="1"/>
    <xf numFmtId="167" fontId="5" fillId="0" borderId="16" xfId="0" applyNumberFormat="1" applyFont="1" applyFill="1" applyBorder="1" applyAlignment="1">
      <alignment horizontal="center" vertical="center" wrapText="1"/>
    </xf>
    <xf numFmtId="168" fontId="0" fillId="0" borderId="0" xfId="0" applyNumberFormat="1"/>
    <xf numFmtId="0" fontId="1" fillId="0" borderId="5" xfId="0" applyFont="1" applyBorder="1" applyAlignment="1">
      <alignment wrapText="1"/>
    </xf>
    <xf numFmtId="168" fontId="5" fillId="0" borderId="5" xfId="0" applyNumberFormat="1" applyFont="1" applyBorder="1"/>
    <xf numFmtId="0" fontId="5" fillId="0" borderId="0" xfId="0" applyFont="1"/>
    <xf numFmtId="166" fontId="0" fillId="0" borderId="0" xfId="1" applyFont="1"/>
    <xf numFmtId="166" fontId="0" fillId="0" borderId="0" xfId="0" applyNumberFormat="1"/>
    <xf numFmtId="167" fontId="3" fillId="0" borderId="41" xfId="0" applyNumberFormat="1" applyFont="1" applyFill="1" applyBorder="1" applyAlignment="1">
      <alignment horizontal="center" wrapText="1"/>
    </xf>
    <xf numFmtId="3" fontId="5" fillId="0" borderId="7" xfId="0" applyNumberFormat="1" applyFont="1" applyFill="1" applyBorder="1" applyAlignment="1">
      <alignment horizontal="center" vertical="center" wrapText="1"/>
    </xf>
    <xf numFmtId="167" fontId="2" fillId="0" borderId="21" xfId="0" applyNumberFormat="1" applyFont="1" applyFill="1" applyBorder="1" applyAlignment="1">
      <alignment horizontal="center" vertical="center" wrapText="1"/>
    </xf>
    <xf numFmtId="3" fontId="5" fillId="0" borderId="21" xfId="0" applyNumberFormat="1" applyFont="1" applyFill="1" applyBorder="1" applyAlignment="1">
      <alignment horizontal="center" vertical="center" wrapText="1"/>
    </xf>
    <xf numFmtId="167" fontId="5" fillId="0" borderId="28" xfId="0" applyNumberFormat="1" applyFont="1" applyFill="1" applyBorder="1" applyAlignment="1">
      <alignment horizontal="center" wrapText="1"/>
    </xf>
    <xf numFmtId="167" fontId="10" fillId="0" borderId="37" xfId="0" applyNumberFormat="1" applyFont="1" applyBorder="1"/>
    <xf numFmtId="168" fontId="5" fillId="0" borderId="16" xfId="0" applyNumberFormat="1" applyFont="1" applyFill="1" applyBorder="1" applyAlignment="1">
      <alignment horizontal="center" vertical="center" wrapText="1"/>
    </xf>
    <xf numFmtId="167" fontId="3" fillId="0" borderId="22" xfId="0" applyNumberFormat="1" applyFont="1" applyFill="1" applyBorder="1" applyAlignment="1">
      <alignment horizontal="right" vertical="center" wrapText="1"/>
    </xf>
    <xf numFmtId="0" fontId="0" fillId="0" borderId="23" xfId="0" applyBorder="1"/>
    <xf numFmtId="0" fontId="0" fillId="0" borderId="26" xfId="0" applyBorder="1"/>
    <xf numFmtId="3" fontId="0" fillId="0" borderId="0" xfId="0" applyNumberFormat="1"/>
    <xf numFmtId="168" fontId="5" fillId="0" borderId="0" xfId="0" applyNumberFormat="1" applyFont="1"/>
    <xf numFmtId="0" fontId="5" fillId="0" borderId="5" xfId="0" applyFont="1" applyBorder="1"/>
    <xf numFmtId="166" fontId="0" fillId="2" borderId="5" xfId="0" applyNumberFormat="1" applyFill="1" applyBorder="1"/>
    <xf numFmtId="167" fontId="4" fillId="0" borderId="10" xfId="0" applyNumberFormat="1" applyFont="1" applyFill="1" applyBorder="1" applyAlignment="1">
      <alignment horizontal="center" wrapText="1"/>
    </xf>
    <xf numFmtId="167" fontId="4" fillId="0" borderId="41" xfId="0" applyNumberFormat="1" applyFont="1" applyFill="1" applyBorder="1" applyAlignment="1">
      <alignment horizontal="center" wrapText="1"/>
    </xf>
    <xf numFmtId="167" fontId="2" fillId="2" borderId="5" xfId="0" applyNumberFormat="1" applyFont="1" applyFill="1" applyBorder="1" applyAlignment="1">
      <alignment horizontal="center" wrapText="1"/>
    </xf>
    <xf numFmtId="167" fontId="2" fillId="2" borderId="5" xfId="0" applyNumberFormat="1" applyFont="1" applyFill="1" applyBorder="1" applyAlignment="1">
      <alignment horizontal="center" vertical="center" wrapText="1"/>
    </xf>
    <xf numFmtId="167" fontId="3" fillId="0" borderId="14" xfId="0" applyNumberFormat="1" applyFont="1" applyFill="1" applyBorder="1" applyAlignment="1">
      <alignment horizontal="right" vertical="center" wrapText="1"/>
    </xf>
    <xf numFmtId="167" fontId="2" fillId="2" borderId="16" xfId="0" applyNumberFormat="1" applyFont="1" applyFill="1" applyBorder="1" applyAlignment="1">
      <alignment horizontal="center" wrapText="1"/>
    </xf>
    <xf numFmtId="167" fontId="2" fillId="0" borderId="16" xfId="0" applyNumberFormat="1" applyFont="1" applyFill="1" applyBorder="1" applyAlignment="1">
      <alignment horizontal="center" wrapText="1"/>
    </xf>
    <xf numFmtId="0" fontId="14" fillId="0" borderId="13" xfId="0" applyFont="1" applyFill="1" applyBorder="1" applyAlignment="1">
      <alignment wrapText="1"/>
    </xf>
    <xf numFmtId="0" fontId="14" fillId="0" borderId="14" xfId="0" applyFont="1" applyFill="1" applyBorder="1" applyAlignment="1">
      <alignment wrapText="1"/>
    </xf>
    <xf numFmtId="165" fontId="15" fillId="0" borderId="14" xfId="0" applyNumberFormat="1" applyFont="1" applyFill="1" applyBorder="1" applyAlignment="1">
      <alignment horizontal="right" wrapText="1"/>
    </xf>
    <xf numFmtId="167" fontId="2" fillId="0" borderId="15" xfId="0" applyNumberFormat="1" applyFont="1" applyFill="1" applyBorder="1" applyAlignment="1">
      <alignment horizontal="center" vertical="center"/>
    </xf>
    <xf numFmtId="167" fontId="4" fillId="0" borderId="8" xfId="0" applyNumberFormat="1" applyFont="1" applyFill="1" applyBorder="1" applyAlignment="1">
      <alignment horizontal="center" wrapText="1"/>
    </xf>
    <xf numFmtId="167" fontId="5" fillId="0" borderId="11" xfId="0" applyNumberFormat="1" applyFont="1" applyFill="1" applyBorder="1" applyAlignment="1">
      <alignment horizontal="right" wrapText="1"/>
    </xf>
    <xf numFmtId="167" fontId="5" fillId="0" borderId="38" xfId="0" applyNumberFormat="1" applyFont="1" applyFill="1" applyBorder="1" applyAlignment="1">
      <alignment horizontal="right" wrapText="1"/>
    </xf>
    <xf numFmtId="167" fontId="5" fillId="0" borderId="13" xfId="0" applyNumberFormat="1" applyFont="1" applyFill="1" applyBorder="1" applyAlignment="1">
      <alignment horizontal="right" vertical="center" wrapText="1"/>
    </xf>
    <xf numFmtId="167" fontId="4" fillId="0" borderId="15" xfId="0" applyNumberFormat="1" applyFont="1" applyFill="1" applyBorder="1" applyAlignment="1">
      <alignment horizontal="center" vertical="center" wrapText="1"/>
    </xf>
    <xf numFmtId="167" fontId="3" fillId="0" borderId="47" xfId="0" applyNumberFormat="1" applyFont="1" applyFill="1" applyBorder="1"/>
    <xf numFmtId="167" fontId="5" fillId="0" borderId="43" xfId="0" applyNumberFormat="1" applyFont="1" applyFill="1" applyBorder="1" applyAlignment="1">
      <alignment horizontal="right" wrapText="1"/>
    </xf>
    <xf numFmtId="167" fontId="5" fillId="0" borderId="43" xfId="0" applyNumberFormat="1" applyFont="1" applyFill="1" applyBorder="1" applyAlignment="1">
      <alignment horizontal="center" vertical="center" wrapText="1"/>
    </xf>
    <xf numFmtId="167" fontId="3" fillId="0" borderId="46" xfId="0" applyNumberFormat="1" applyFont="1" applyFill="1" applyBorder="1" applyAlignment="1">
      <alignment horizontal="center" vertical="center" wrapText="1"/>
    </xf>
    <xf numFmtId="167" fontId="5" fillId="0" borderId="48" xfId="0" applyNumberFormat="1" applyFont="1" applyFill="1" applyBorder="1" applyAlignment="1">
      <alignment horizontal="center" vertical="center" wrapText="1"/>
    </xf>
    <xf numFmtId="167" fontId="4" fillId="0" borderId="45" xfId="0" applyNumberFormat="1" applyFont="1" applyFill="1" applyBorder="1" applyAlignment="1">
      <alignment horizontal="center" vertical="center" wrapText="1"/>
    </xf>
    <xf numFmtId="167" fontId="4" fillId="0" borderId="46" xfId="0" applyNumberFormat="1" applyFont="1" applyFill="1" applyBorder="1" applyAlignment="1">
      <alignment horizontal="center" vertical="center" wrapText="1"/>
    </xf>
    <xf numFmtId="3" fontId="6" fillId="0" borderId="5" xfId="0" applyNumberFormat="1" applyFont="1" applyBorder="1"/>
    <xf numFmtId="164" fontId="15" fillId="0" borderId="15" xfId="0" applyNumberFormat="1" applyFont="1" applyFill="1" applyBorder="1" applyAlignment="1">
      <alignment horizontal="right" wrapText="1"/>
    </xf>
    <xf numFmtId="167" fontId="0" fillId="0" borderId="2" xfId="0" applyNumberFormat="1" applyBorder="1"/>
    <xf numFmtId="167" fontId="3" fillId="0" borderId="43" xfId="0" applyNumberFormat="1" applyFont="1" applyFill="1" applyBorder="1" applyAlignment="1">
      <alignment horizontal="center" vertical="center" wrapText="1"/>
    </xf>
    <xf numFmtId="167" fontId="2" fillId="0" borderId="43" xfId="0" applyNumberFormat="1" applyFont="1" applyFill="1" applyBorder="1" applyAlignment="1">
      <alignment horizontal="center" vertical="center" wrapText="1"/>
    </xf>
    <xf numFmtId="0" fontId="0" fillId="0" borderId="43" xfId="0" applyBorder="1"/>
    <xf numFmtId="167" fontId="2" fillId="0" borderId="46" xfId="0" applyNumberFormat="1" applyFont="1" applyFill="1" applyBorder="1" applyAlignment="1">
      <alignment horizontal="center" vertical="center" wrapText="1"/>
    </xf>
    <xf numFmtId="167" fontId="3" fillId="0" borderId="4" xfId="0" applyNumberFormat="1" applyFont="1" applyFill="1" applyBorder="1" applyAlignment="1">
      <alignment wrapText="1"/>
    </xf>
    <xf numFmtId="167" fontId="3" fillId="0" borderId="3" xfId="0" applyNumberFormat="1" applyFont="1" applyFill="1" applyBorder="1" applyAlignment="1">
      <alignment wrapText="1"/>
    </xf>
    <xf numFmtId="167" fontId="3" fillId="0" borderId="1" xfId="0" applyNumberFormat="1" applyFont="1" applyFill="1" applyBorder="1" applyAlignment="1">
      <alignment wrapText="1"/>
    </xf>
    <xf numFmtId="167" fontId="3" fillId="0" borderId="2" xfId="0" applyNumberFormat="1" applyFont="1" applyFill="1" applyBorder="1" applyAlignment="1">
      <alignment wrapText="1"/>
    </xf>
    <xf numFmtId="167" fontId="2" fillId="0" borderId="16" xfId="0" applyNumberFormat="1" applyFont="1" applyFill="1" applyBorder="1" applyAlignment="1">
      <alignment horizontal="center" vertical="center" wrapText="1"/>
    </xf>
    <xf numFmtId="167" fontId="2" fillId="0" borderId="16" xfId="0" applyNumberFormat="1" applyFont="1" applyFill="1" applyBorder="1" applyAlignment="1">
      <alignment horizontal="center" wrapText="1"/>
    </xf>
    <xf numFmtId="167" fontId="3" fillId="0" borderId="8" xfId="0" applyNumberFormat="1" applyFont="1" applyFill="1" applyBorder="1" applyAlignment="1">
      <alignment horizontal="center" wrapText="1"/>
    </xf>
    <xf numFmtId="167" fontId="2" fillId="0" borderId="12" xfId="0" applyNumberFormat="1" applyFont="1" applyFill="1" applyBorder="1" applyAlignment="1">
      <alignment horizontal="center" vertical="center" wrapText="1"/>
    </xf>
    <xf numFmtId="3" fontId="5" fillId="0" borderId="6" xfId="0" applyNumberFormat="1" applyFont="1" applyFill="1" applyBorder="1" applyAlignment="1">
      <alignment horizontal="center" vertical="center" wrapText="1"/>
    </xf>
    <xf numFmtId="167" fontId="3" fillId="0" borderId="28" xfId="0" applyNumberFormat="1" applyFont="1" applyFill="1" applyBorder="1" applyAlignment="1">
      <alignment horizontal="center" wrapText="1"/>
    </xf>
    <xf numFmtId="167" fontId="3" fillId="0" borderId="49" xfId="0" applyNumberFormat="1" applyFont="1" applyFill="1" applyBorder="1" applyAlignment="1">
      <alignment horizontal="center" wrapText="1"/>
    </xf>
    <xf numFmtId="169" fontId="2" fillId="0" borderId="5" xfId="0" applyNumberFormat="1" applyFont="1" applyFill="1" applyBorder="1" applyAlignment="1">
      <alignment horizontal="center" vertical="center" wrapText="1"/>
    </xf>
    <xf numFmtId="4" fontId="1" fillId="0" borderId="0" xfId="0" applyNumberFormat="1" applyFont="1"/>
    <xf numFmtId="44" fontId="0" fillId="0" borderId="0" xfId="0" applyNumberFormat="1"/>
    <xf numFmtId="0" fontId="6" fillId="0" borderId="5" xfId="0" applyFont="1" applyBorder="1"/>
    <xf numFmtId="167" fontId="3" fillId="2" borderId="16" xfId="0" applyNumberFormat="1" applyFont="1" applyFill="1" applyBorder="1" applyAlignment="1">
      <alignment horizontal="center" wrapText="1"/>
    </xf>
    <xf numFmtId="167" fontId="3" fillId="0" borderId="28" xfId="0" applyNumberFormat="1" applyFont="1" applyFill="1" applyBorder="1" applyAlignment="1">
      <alignment horizontal="left" wrapText="1"/>
    </xf>
    <xf numFmtId="167" fontId="3" fillId="0" borderId="7" xfId="0" applyNumberFormat="1" applyFont="1" applyFill="1" applyBorder="1" applyAlignment="1">
      <alignment horizontal="left" wrapText="1"/>
    </xf>
    <xf numFmtId="167" fontId="3" fillId="0" borderId="4" xfId="0" applyNumberFormat="1" applyFont="1" applyFill="1" applyBorder="1" applyAlignment="1">
      <alignment horizontal="center" wrapText="1"/>
    </xf>
    <xf numFmtId="167" fontId="3" fillId="0" borderId="3" xfId="0" applyNumberFormat="1" applyFont="1" applyFill="1" applyBorder="1" applyAlignment="1">
      <alignment horizontal="center" wrapText="1"/>
    </xf>
    <xf numFmtId="167" fontId="3" fillId="0" borderId="1" xfId="0" applyNumberFormat="1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vertical="center"/>
    </xf>
    <xf numFmtId="167" fontId="3" fillId="0" borderId="22" xfId="0" applyNumberFormat="1" applyFont="1" applyFill="1" applyBorder="1" applyAlignment="1">
      <alignment horizontal="center" vertical="center" wrapText="1"/>
    </xf>
    <xf numFmtId="167" fontId="3" fillId="0" borderId="25" xfId="0" applyNumberFormat="1" applyFont="1" applyFill="1" applyBorder="1" applyAlignment="1">
      <alignment horizontal="center" vertical="center" wrapText="1"/>
    </xf>
    <xf numFmtId="167" fontId="4" fillId="0" borderId="22" xfId="0" applyNumberFormat="1" applyFont="1" applyFill="1" applyBorder="1" applyAlignment="1">
      <alignment horizontal="center" vertical="center" wrapText="1"/>
    </xf>
    <xf numFmtId="167" fontId="4" fillId="0" borderId="25" xfId="0" applyNumberFormat="1" applyFont="1" applyFill="1" applyBorder="1" applyAlignment="1">
      <alignment horizontal="center" vertical="center" wrapText="1"/>
    </xf>
    <xf numFmtId="167" fontId="5" fillId="0" borderId="21" xfId="0" applyNumberFormat="1" applyFont="1" applyFill="1" applyBorder="1" applyAlignment="1">
      <alignment horizontal="center" vertical="center" wrapText="1"/>
    </xf>
    <xf numFmtId="167" fontId="5" fillId="0" borderId="26" xfId="0" applyNumberFormat="1" applyFont="1" applyFill="1" applyBorder="1" applyAlignment="1">
      <alignment horizontal="center" vertical="center" wrapText="1"/>
    </xf>
    <xf numFmtId="167" fontId="3" fillId="0" borderId="29" xfId="0" applyNumberFormat="1" applyFont="1" applyFill="1" applyBorder="1" applyAlignment="1">
      <alignment horizontal="center"/>
    </xf>
    <xf numFmtId="167" fontId="3" fillId="0" borderId="30" xfId="0" applyNumberFormat="1" applyFont="1" applyFill="1" applyBorder="1" applyAlignment="1">
      <alignment horizontal="center"/>
    </xf>
    <xf numFmtId="167" fontId="11" fillId="0" borderId="12" xfId="0" applyNumberFormat="1" applyFont="1" applyFill="1" applyBorder="1" applyAlignment="1">
      <alignment horizontal="center" vertical="center" wrapText="1"/>
    </xf>
    <xf numFmtId="167" fontId="11" fillId="0" borderId="15" xfId="0" applyNumberFormat="1" applyFont="1" applyFill="1" applyBorder="1" applyAlignment="1">
      <alignment horizontal="center" vertical="center" wrapText="1"/>
    </xf>
    <xf numFmtId="167" fontId="5" fillId="0" borderId="5" xfId="0" applyNumberFormat="1" applyFont="1" applyFill="1" applyBorder="1" applyAlignment="1">
      <alignment horizontal="center" vertical="center" wrapText="1"/>
    </xf>
    <xf numFmtId="167" fontId="5" fillId="0" borderId="14" xfId="0" applyNumberFormat="1" applyFont="1" applyFill="1" applyBorder="1" applyAlignment="1">
      <alignment horizontal="center" vertical="center" wrapText="1"/>
    </xf>
    <xf numFmtId="167" fontId="3" fillId="0" borderId="8" xfId="0" applyNumberFormat="1" applyFont="1" applyFill="1" applyBorder="1" applyAlignment="1">
      <alignment horizontal="center" wrapText="1"/>
    </xf>
    <xf numFmtId="167" fontId="3" fillId="0" borderId="9" xfId="0" applyNumberFormat="1" applyFont="1" applyFill="1" applyBorder="1" applyAlignment="1">
      <alignment horizontal="center" wrapText="1"/>
    </xf>
    <xf numFmtId="167" fontId="2" fillId="0" borderId="16" xfId="0" applyNumberFormat="1" applyFont="1" applyFill="1" applyBorder="1" applyAlignment="1">
      <alignment horizontal="center" vertical="center" wrapText="1"/>
    </xf>
    <xf numFmtId="167" fontId="2" fillId="0" borderId="13" xfId="0" applyNumberFormat="1" applyFont="1" applyFill="1" applyBorder="1" applyAlignment="1">
      <alignment horizontal="center" vertical="center" wrapText="1"/>
    </xf>
    <xf numFmtId="167" fontId="3" fillId="0" borderId="5" xfId="0" applyNumberFormat="1" applyFont="1" applyFill="1" applyBorder="1" applyAlignment="1">
      <alignment horizontal="center" vertical="center" wrapText="1"/>
    </xf>
    <xf numFmtId="167" fontId="3" fillId="0" borderId="14" xfId="0" applyNumberFormat="1" applyFont="1" applyFill="1" applyBorder="1" applyAlignment="1">
      <alignment horizontal="center" vertical="center" wrapText="1"/>
    </xf>
    <xf numFmtId="167" fontId="4" fillId="0" borderId="5" xfId="0" applyNumberFormat="1" applyFont="1" applyFill="1" applyBorder="1" applyAlignment="1">
      <alignment horizontal="center" vertical="center" wrapText="1"/>
    </xf>
    <xf numFmtId="167" fontId="4" fillId="0" borderId="14" xfId="0" applyNumberFormat="1" applyFont="1" applyFill="1" applyBorder="1" applyAlignment="1">
      <alignment horizontal="center" vertical="center" wrapText="1"/>
    </xf>
    <xf numFmtId="167" fontId="5" fillId="0" borderId="6" xfId="0" applyNumberFormat="1" applyFont="1" applyFill="1" applyBorder="1" applyAlignment="1">
      <alignment horizontal="center" vertical="center" wrapText="1"/>
    </xf>
    <xf numFmtId="167" fontId="3" fillId="0" borderId="29" xfId="0" applyNumberFormat="1" applyFont="1" applyFill="1" applyBorder="1" applyAlignment="1">
      <alignment horizontal="center" vertical="center" wrapText="1"/>
    </xf>
    <xf numFmtId="167" fontId="3" fillId="0" borderId="36" xfId="0" applyNumberFormat="1" applyFont="1" applyFill="1" applyBorder="1" applyAlignment="1">
      <alignment horizontal="center" vertical="center" wrapText="1"/>
    </xf>
    <xf numFmtId="167" fontId="3" fillId="0" borderId="38" xfId="0" applyNumberFormat="1" applyFont="1" applyFill="1" applyBorder="1" applyAlignment="1">
      <alignment horizontal="center" vertical="center" wrapText="1"/>
    </xf>
    <xf numFmtId="167" fontId="3" fillId="0" borderId="27" xfId="0" applyNumberFormat="1" applyFont="1" applyFill="1" applyBorder="1" applyAlignment="1">
      <alignment horizontal="center"/>
    </xf>
    <xf numFmtId="167" fontId="3" fillId="0" borderId="35" xfId="0" applyNumberFormat="1" applyFont="1" applyFill="1" applyBorder="1" applyAlignment="1">
      <alignment horizontal="center"/>
    </xf>
    <xf numFmtId="167" fontId="3" fillId="0" borderId="31" xfId="0" applyNumberFormat="1" applyFont="1" applyFill="1" applyBorder="1" applyAlignment="1">
      <alignment horizontal="center"/>
    </xf>
    <xf numFmtId="167" fontId="2" fillId="0" borderId="16" xfId="0" applyNumberFormat="1" applyFont="1" applyFill="1" applyBorder="1" applyAlignment="1">
      <alignment horizontal="center" wrapText="1"/>
    </xf>
    <xf numFmtId="167" fontId="2" fillId="0" borderId="5" xfId="0" applyNumberFormat="1" applyFont="1" applyFill="1" applyBorder="1" applyAlignment="1">
      <alignment horizontal="center" wrapText="1"/>
    </xf>
    <xf numFmtId="167" fontId="2" fillId="0" borderId="13" xfId="0" applyNumberFormat="1" applyFont="1" applyFill="1" applyBorder="1" applyAlignment="1">
      <alignment horizontal="center" wrapText="1"/>
    </xf>
    <xf numFmtId="167" fontId="2" fillId="0" borderId="14" xfId="0" applyNumberFormat="1" applyFont="1" applyFill="1" applyBorder="1" applyAlignment="1">
      <alignment horizontal="center" wrapText="1"/>
    </xf>
    <xf numFmtId="0" fontId="6" fillId="0" borderId="4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67" fontId="4" fillId="0" borderId="6" xfId="0" applyNumberFormat="1" applyFont="1" applyFill="1" applyBorder="1" applyAlignment="1">
      <alignment horizontal="center" vertical="center" wrapText="1"/>
    </xf>
    <xf numFmtId="167" fontId="4" fillId="0" borderId="21" xfId="0" applyNumberFormat="1" applyFont="1" applyFill="1" applyBorder="1" applyAlignment="1">
      <alignment horizontal="center" vertical="center" wrapText="1"/>
    </xf>
    <xf numFmtId="167" fontId="3" fillId="0" borderId="10" xfId="0" applyNumberFormat="1" applyFont="1" applyFill="1" applyBorder="1" applyAlignment="1">
      <alignment horizontal="center" vertical="center" wrapText="1"/>
    </xf>
    <xf numFmtId="167" fontId="3" fillId="0" borderId="12" xfId="0" applyNumberFormat="1" applyFont="1" applyFill="1" applyBorder="1" applyAlignment="1">
      <alignment horizontal="center" vertical="center" wrapText="1"/>
    </xf>
    <xf numFmtId="167" fontId="3" fillId="0" borderId="15" xfId="0" applyNumberFormat="1" applyFont="1" applyFill="1" applyBorder="1" applyAlignment="1">
      <alignment horizontal="center" vertical="center" wrapText="1"/>
    </xf>
    <xf numFmtId="167" fontId="13" fillId="0" borderId="31" xfId="0" applyNumberFormat="1" applyFont="1" applyFill="1" applyBorder="1" applyAlignment="1">
      <alignment horizontal="center" vertical="center" wrapText="1"/>
    </xf>
    <xf numFmtId="167" fontId="13" fillId="0" borderId="32" xfId="0" applyNumberFormat="1" applyFont="1" applyFill="1" applyBorder="1" applyAlignment="1">
      <alignment horizontal="center" vertical="center" wrapText="1"/>
    </xf>
    <xf numFmtId="167" fontId="13" fillId="0" borderId="33" xfId="0" applyNumberFormat="1" applyFont="1" applyFill="1" applyBorder="1" applyAlignment="1">
      <alignment horizontal="center" vertical="center" wrapText="1"/>
    </xf>
    <xf numFmtId="167" fontId="3" fillId="0" borderId="24" xfId="0" applyNumberFormat="1" applyFont="1" applyFill="1" applyBorder="1" applyAlignment="1">
      <alignment horizontal="center" vertical="center" wrapText="1"/>
    </xf>
    <xf numFmtId="167" fontId="9" fillId="0" borderId="37" xfId="0" applyNumberFormat="1" applyFont="1" applyFill="1" applyBorder="1" applyAlignment="1">
      <alignment horizontal="center" vertical="center" wrapText="1"/>
    </xf>
    <xf numFmtId="167" fontId="9" fillId="0" borderId="30" xfId="0" applyNumberFormat="1" applyFont="1" applyFill="1" applyBorder="1" applyAlignment="1">
      <alignment horizontal="center" vertical="center" wrapText="1"/>
    </xf>
    <xf numFmtId="167" fontId="9" fillId="0" borderId="40" xfId="0" applyNumberFormat="1" applyFont="1" applyFill="1" applyBorder="1" applyAlignment="1">
      <alignment horizontal="center" vertical="center" wrapText="1"/>
    </xf>
    <xf numFmtId="167" fontId="3" fillId="0" borderId="41" xfId="0" applyNumberFormat="1" applyFont="1" applyFill="1" applyBorder="1" applyAlignment="1">
      <alignment horizontal="center" vertical="center" wrapText="1"/>
    </xf>
    <xf numFmtId="167" fontId="3" fillId="0" borderId="4" xfId="0" applyNumberFormat="1" applyFont="1" applyFill="1" applyBorder="1" applyAlignment="1">
      <alignment horizontal="center"/>
    </xf>
    <xf numFmtId="167" fontId="3" fillId="0" borderId="3" xfId="0" applyNumberFormat="1" applyFont="1" applyFill="1" applyBorder="1" applyAlignment="1">
      <alignment horizontal="center"/>
    </xf>
    <xf numFmtId="167" fontId="3" fillId="0" borderId="1" xfId="0" applyNumberFormat="1" applyFont="1" applyFill="1" applyBorder="1" applyAlignment="1">
      <alignment horizontal="center"/>
    </xf>
    <xf numFmtId="167" fontId="3" fillId="0" borderId="26" xfId="0" applyNumberFormat="1" applyFont="1" applyFill="1" applyBorder="1" applyAlignment="1">
      <alignment horizontal="center"/>
    </xf>
    <xf numFmtId="167" fontId="3" fillId="0" borderId="25" xfId="0" applyNumberFormat="1" applyFont="1" applyFill="1" applyBorder="1" applyAlignment="1">
      <alignment horizontal="center"/>
    </xf>
    <xf numFmtId="167" fontId="3" fillId="0" borderId="29" xfId="0" applyNumberFormat="1" applyFont="1" applyFill="1" applyBorder="1" applyAlignment="1">
      <alignment horizontal="right" vertical="center" wrapText="1"/>
    </xf>
    <xf numFmtId="167" fontId="3" fillId="0" borderId="36" xfId="0" applyNumberFormat="1" applyFont="1" applyFill="1" applyBorder="1" applyAlignment="1">
      <alignment horizontal="right" vertical="center" wrapText="1"/>
    </xf>
    <xf numFmtId="167" fontId="3" fillId="0" borderId="38" xfId="0" applyNumberFormat="1" applyFont="1" applyFill="1" applyBorder="1" applyAlignment="1">
      <alignment horizontal="right" vertical="center" wrapText="1"/>
    </xf>
    <xf numFmtId="167" fontId="9" fillId="0" borderId="42" xfId="0" applyNumberFormat="1" applyFont="1" applyFill="1" applyBorder="1" applyAlignment="1">
      <alignment horizontal="center" vertical="center" wrapText="1"/>
    </xf>
    <xf numFmtId="167" fontId="9" fillId="0" borderId="32" xfId="0" applyNumberFormat="1" applyFont="1" applyFill="1" applyBorder="1" applyAlignment="1">
      <alignment horizontal="center" vertical="center" wrapText="1"/>
    </xf>
    <xf numFmtId="167" fontId="9" fillId="0" borderId="33" xfId="0" applyNumberFormat="1" applyFont="1" applyFill="1" applyBorder="1" applyAlignment="1">
      <alignment horizontal="center" vertical="center" wrapText="1"/>
    </xf>
    <xf numFmtId="0" fontId="6" fillId="0" borderId="20" xfId="0" applyFont="1" applyBorder="1" applyAlignment="1">
      <alignment vertical="center"/>
    </xf>
    <xf numFmtId="0" fontId="6" fillId="0" borderId="23" xfId="0" applyFont="1" applyBorder="1" applyAlignment="1">
      <alignment vertical="center"/>
    </xf>
    <xf numFmtId="167" fontId="3" fillId="0" borderId="8" xfId="0" applyNumberFormat="1" applyFont="1" applyFill="1" applyBorder="1" applyAlignment="1">
      <alignment horizontal="left" wrapText="1"/>
    </xf>
    <xf numFmtId="167" fontId="3" fillId="0" borderId="9" xfId="0" applyNumberFormat="1" applyFont="1" applyFill="1" applyBorder="1" applyAlignment="1">
      <alignment horizontal="left" wrapText="1"/>
    </xf>
    <xf numFmtId="167" fontId="3" fillId="0" borderId="19" xfId="0" applyNumberFormat="1" applyFont="1" applyFill="1" applyBorder="1" applyAlignment="1">
      <alignment horizontal="center"/>
    </xf>
    <xf numFmtId="167" fontId="3" fillId="0" borderId="17" xfId="0" applyNumberFormat="1" applyFont="1" applyFill="1" applyBorder="1" applyAlignment="1">
      <alignment horizontal="center"/>
    </xf>
    <xf numFmtId="167" fontId="3" fillId="0" borderId="18" xfId="0" applyNumberFormat="1" applyFont="1" applyFill="1" applyBorder="1" applyAlignment="1">
      <alignment horizontal="center"/>
    </xf>
    <xf numFmtId="167" fontId="4" fillId="0" borderId="12" xfId="0" applyNumberFormat="1" applyFont="1" applyFill="1" applyBorder="1" applyAlignment="1">
      <alignment horizontal="center" vertical="center" wrapText="1"/>
    </xf>
    <xf numFmtId="167" fontId="4" fillId="0" borderId="24" xfId="0" applyNumberFormat="1" applyFont="1" applyFill="1" applyBorder="1" applyAlignment="1">
      <alignment horizontal="center" vertical="center" wrapText="1"/>
    </xf>
    <xf numFmtId="167" fontId="4" fillId="0" borderId="15" xfId="0" applyNumberFormat="1" applyFont="1" applyFill="1" applyBorder="1" applyAlignment="1">
      <alignment horizontal="center" vertical="center" wrapText="1"/>
    </xf>
    <xf numFmtId="167" fontId="2" fillId="0" borderId="12" xfId="0" applyNumberFormat="1" applyFont="1" applyFill="1" applyBorder="1" applyAlignment="1">
      <alignment horizontal="center" vertical="center" wrapText="1"/>
    </xf>
    <xf numFmtId="167" fontId="2" fillId="0" borderId="15" xfId="0" applyNumberFormat="1" applyFont="1" applyFill="1" applyBorder="1" applyAlignment="1">
      <alignment horizontal="center" vertical="center" wrapText="1"/>
    </xf>
    <xf numFmtId="167" fontId="2" fillId="0" borderId="29" xfId="0" applyNumberFormat="1" applyFont="1" applyFill="1" applyBorder="1" applyAlignment="1">
      <alignment horizontal="center" vertical="center" wrapText="1"/>
    </xf>
    <xf numFmtId="167" fontId="2" fillId="0" borderId="36" xfId="0" applyNumberFormat="1" applyFont="1" applyFill="1" applyBorder="1" applyAlignment="1">
      <alignment horizontal="center" vertical="center" wrapText="1"/>
    </xf>
    <xf numFmtId="167" fontId="3" fillId="0" borderId="30" xfId="0" applyNumberFormat="1" applyFont="1" applyFill="1" applyBorder="1" applyAlignment="1">
      <alignment horizontal="center" vertical="center" wrapText="1"/>
    </xf>
    <xf numFmtId="167" fontId="3" fillId="0" borderId="40" xfId="0" applyNumberFormat="1" applyFont="1" applyFill="1" applyBorder="1" applyAlignment="1">
      <alignment horizontal="center" vertical="center" wrapText="1"/>
    </xf>
    <xf numFmtId="167" fontId="3" fillId="0" borderId="6" xfId="0" applyNumberFormat="1" applyFont="1" applyFill="1" applyBorder="1" applyAlignment="1">
      <alignment horizontal="center" vertical="center" wrapText="1"/>
    </xf>
    <xf numFmtId="167" fontId="2" fillId="0" borderId="11" xfId="0" applyNumberFormat="1" applyFont="1" applyFill="1" applyBorder="1" applyAlignment="1">
      <alignment horizontal="center" vertical="center" wrapText="1"/>
    </xf>
    <xf numFmtId="167" fontId="2" fillId="0" borderId="20" xfId="0" applyNumberFormat="1" applyFont="1" applyFill="1" applyBorder="1" applyAlignment="1">
      <alignment horizontal="center" vertical="center" wrapText="1"/>
    </xf>
    <xf numFmtId="167" fontId="2" fillId="0" borderId="23" xfId="0" applyNumberFormat="1" applyFont="1" applyFill="1" applyBorder="1" applyAlignment="1">
      <alignment horizontal="center" vertical="center" wrapText="1"/>
    </xf>
    <xf numFmtId="0" fontId="6" fillId="0" borderId="11" xfId="0" applyFont="1" applyBorder="1" applyAlignment="1">
      <alignment vertical="center" wrapText="1"/>
    </xf>
    <xf numFmtId="0" fontId="0" fillId="0" borderId="20" xfId="0" applyBorder="1" applyAlignment="1">
      <alignment wrapText="1"/>
    </xf>
    <xf numFmtId="167" fontId="2" fillId="0" borderId="44" xfId="0" applyNumberFormat="1" applyFont="1" applyFill="1" applyBorder="1" applyAlignment="1">
      <alignment horizontal="center" vertical="center" wrapText="1"/>
    </xf>
    <xf numFmtId="167" fontId="2" fillId="0" borderId="19" xfId="0" applyNumberFormat="1" applyFont="1" applyFill="1" applyBorder="1" applyAlignment="1">
      <alignment horizontal="center" wrapText="1"/>
    </xf>
    <xf numFmtId="167" fontId="2" fillId="0" borderId="17" xfId="0" applyNumberFormat="1" applyFont="1" applyFill="1" applyBorder="1" applyAlignment="1">
      <alignment horizontal="center" wrapText="1"/>
    </xf>
    <xf numFmtId="167" fontId="2" fillId="0" borderId="18" xfId="0" applyNumberFormat="1" applyFont="1" applyFill="1" applyBorder="1" applyAlignment="1">
      <alignment horizontal="center" wrapText="1"/>
    </xf>
    <xf numFmtId="167" fontId="3" fillId="0" borderId="5" xfId="0" applyNumberFormat="1" applyFont="1" applyFill="1" applyBorder="1" applyAlignment="1">
      <alignment horizontal="right" vertical="center" wrapText="1"/>
    </xf>
    <xf numFmtId="167" fontId="3" fillId="0" borderId="14" xfId="0" applyNumberFormat="1" applyFont="1" applyFill="1" applyBorder="1" applyAlignment="1">
      <alignment horizontal="right" vertical="center" wrapText="1"/>
    </xf>
    <xf numFmtId="167" fontId="3" fillId="0" borderId="21" xfId="0" applyNumberFormat="1" applyFont="1" applyFill="1" applyBorder="1" applyAlignment="1">
      <alignment horizontal="center" vertical="center" wrapText="1"/>
    </xf>
    <xf numFmtId="167" fontId="3" fillId="0" borderId="26" xfId="0" applyNumberFormat="1" applyFont="1" applyFill="1" applyBorder="1" applyAlignment="1">
      <alignment horizontal="center" vertical="center" wrapText="1"/>
    </xf>
    <xf numFmtId="167" fontId="3" fillId="0" borderId="4" xfId="0" applyNumberFormat="1" applyFont="1" applyFill="1" applyBorder="1" applyAlignment="1">
      <alignment horizontal="center" vertical="center" wrapText="1"/>
    </xf>
    <xf numFmtId="167" fontId="3" fillId="0" borderId="3" xfId="0" applyNumberFormat="1" applyFont="1" applyFill="1" applyBorder="1" applyAlignment="1">
      <alignment horizontal="center" vertical="center" wrapText="1"/>
    </xf>
    <xf numFmtId="167" fontId="3" fillId="0" borderId="1" xfId="0" applyNumberFormat="1" applyFont="1" applyFill="1" applyBorder="1" applyAlignment="1">
      <alignment horizontal="center" vertical="center" wrapText="1"/>
    </xf>
    <xf numFmtId="167" fontId="2" fillId="0" borderId="4" xfId="0" applyNumberFormat="1" applyFont="1" applyFill="1" applyBorder="1" applyAlignment="1">
      <alignment horizontal="center" vertical="center" wrapText="1"/>
    </xf>
    <xf numFmtId="167" fontId="2" fillId="0" borderId="3" xfId="0" applyNumberFormat="1" applyFont="1" applyFill="1" applyBorder="1" applyAlignment="1">
      <alignment horizontal="center" vertical="center" wrapText="1"/>
    </xf>
  </cellXfs>
  <cellStyles count="2">
    <cellStyle name="Normale" xfId="0" builtinId="0"/>
    <cellStyle name="Valuta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OCUMENTI%20ORDINE/Amministrazione%20Ordine/1_TESORERIA/1%20Bilancio%20e%20PRIMA%20NOTA/2019/Prima%20nota%202019%20e%20bilanc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MA NOTA"/>
      <sheetName val="R.K."/>
    </sheetNames>
    <sheetDataSet>
      <sheetData sheetId="0" refreshError="1">
        <row r="426">
          <cell r="I426">
            <v>57587.01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5"/>
  <sheetViews>
    <sheetView topLeftCell="A58" workbookViewId="0">
      <selection activeCell="D84" sqref="D84"/>
    </sheetView>
  </sheetViews>
  <sheetFormatPr defaultRowHeight="12.75" x14ac:dyDescent="0.2"/>
  <cols>
    <col min="1" max="1" width="48" customWidth="1"/>
    <col min="2" max="2" width="25.5703125" customWidth="1"/>
    <col min="3" max="3" width="11.140625" customWidth="1"/>
    <col min="5" max="5" width="10" bestFit="1" customWidth="1"/>
    <col min="6" max="6" width="10" customWidth="1"/>
    <col min="7" max="7" width="10.7109375" customWidth="1"/>
    <col min="8" max="8" width="11" customWidth="1"/>
    <col min="9" max="9" width="10.28515625" customWidth="1"/>
    <col min="10" max="10" width="13" customWidth="1"/>
    <col min="11" max="11" width="11.140625" customWidth="1"/>
    <col min="12" max="12" width="12.85546875" customWidth="1"/>
  </cols>
  <sheetData>
    <row r="1" spans="1:16" x14ac:dyDescent="0.2">
      <c r="A1" s="200" t="s">
        <v>63</v>
      </c>
      <c r="B1" s="201"/>
      <c r="D1" s="218" t="s">
        <v>52</v>
      </c>
      <c r="E1" s="219"/>
      <c r="F1" s="219"/>
      <c r="G1" s="220"/>
    </row>
    <row r="2" spans="1:16" x14ac:dyDescent="0.2">
      <c r="A2" s="29" t="s">
        <v>47</v>
      </c>
      <c r="B2" s="37">
        <f>SUM('[1]PRIMA NOTA'!$I$426)</f>
        <v>57587.01</v>
      </c>
      <c r="D2" s="221" t="s">
        <v>53</v>
      </c>
      <c r="E2" s="222"/>
      <c r="F2" s="222"/>
      <c r="G2" s="57">
        <f>SUM(B2)</f>
        <v>57587.01</v>
      </c>
    </row>
    <row r="3" spans="1:16" x14ac:dyDescent="0.2">
      <c r="A3" s="29" t="s">
        <v>64</v>
      </c>
      <c r="B3" s="37">
        <v>4322</v>
      </c>
      <c r="D3" s="221" t="s">
        <v>62</v>
      </c>
      <c r="E3" s="222"/>
      <c r="F3" s="222"/>
      <c r="G3" s="58">
        <f>SUM(F25)</f>
        <v>2710</v>
      </c>
    </row>
    <row r="4" spans="1:16" ht="13.5" thickBot="1" x14ac:dyDescent="0.25">
      <c r="A4" s="29" t="s">
        <v>46</v>
      </c>
      <c r="B4" s="81">
        <v>2842</v>
      </c>
      <c r="D4" s="223" t="s">
        <v>57</v>
      </c>
      <c r="E4" s="224"/>
      <c r="F4" s="224"/>
      <c r="G4" s="59">
        <v>2710</v>
      </c>
    </row>
    <row r="5" spans="1:16" ht="13.5" thickBot="1" x14ac:dyDescent="0.25">
      <c r="A5" s="29" t="s">
        <v>75</v>
      </c>
      <c r="B5" s="56">
        <f>B2-B3-B4</f>
        <v>50423.01</v>
      </c>
      <c r="G5" s="60">
        <f>SUM(G2-G3+G4)</f>
        <v>57587.01</v>
      </c>
      <c r="K5" s="108"/>
    </row>
    <row r="6" spans="1:16" ht="13.5" thickBot="1" x14ac:dyDescent="0.25">
      <c r="G6" s="61">
        <f>SUM(G5-G2)</f>
        <v>0</v>
      </c>
    </row>
    <row r="7" spans="1:16" ht="13.5" thickBot="1" x14ac:dyDescent="0.25"/>
    <row r="8" spans="1:16" ht="13.5" thickBot="1" x14ac:dyDescent="0.25">
      <c r="A8" s="241" t="s">
        <v>69</v>
      </c>
      <c r="B8" s="242"/>
      <c r="C8" s="242"/>
      <c r="D8" s="242"/>
      <c r="E8" s="242"/>
      <c r="F8" s="242"/>
      <c r="G8" s="243"/>
      <c r="H8" s="225" t="s">
        <v>70</v>
      </c>
      <c r="I8" s="226"/>
      <c r="J8" s="226"/>
      <c r="K8" s="226"/>
      <c r="L8" s="227"/>
    </row>
    <row r="9" spans="1:16" ht="36.75" thickBot="1" x14ac:dyDescent="0.25">
      <c r="A9" s="63" t="s">
        <v>76</v>
      </c>
      <c r="B9" s="42" t="s">
        <v>3</v>
      </c>
      <c r="C9" s="1" t="s">
        <v>30</v>
      </c>
      <c r="D9" s="1" t="s">
        <v>4</v>
      </c>
      <c r="E9" s="1" t="s">
        <v>5</v>
      </c>
      <c r="F9" s="42" t="s">
        <v>32</v>
      </c>
      <c r="G9" s="85" t="s">
        <v>33</v>
      </c>
      <c r="H9" s="87" t="s">
        <v>4</v>
      </c>
      <c r="I9" s="45" t="s">
        <v>5</v>
      </c>
      <c r="J9" s="88" t="s">
        <v>68</v>
      </c>
      <c r="K9" s="46" t="s">
        <v>65</v>
      </c>
      <c r="L9" s="107" t="s">
        <v>66</v>
      </c>
    </row>
    <row r="10" spans="1:16" x14ac:dyDescent="0.2">
      <c r="A10" s="208" t="s">
        <v>40</v>
      </c>
      <c r="B10" s="3" t="s">
        <v>28</v>
      </c>
      <c r="C10" s="204">
        <v>32400</v>
      </c>
      <c r="D10" s="4">
        <v>130</v>
      </c>
      <c r="E10" s="47">
        <v>18</v>
      </c>
      <c r="F10" s="5">
        <f>SUM(D10*E10)</f>
        <v>2340</v>
      </c>
      <c r="G10" s="215">
        <f>SUM(F10:F14)</f>
        <v>34205</v>
      </c>
      <c r="H10" s="75">
        <v>130</v>
      </c>
      <c r="I10" s="76">
        <v>18</v>
      </c>
      <c r="J10" s="77">
        <f>SUM(H10*I10)</f>
        <v>2340</v>
      </c>
      <c r="K10" s="230">
        <f>SUM(J10:J14)</f>
        <v>34600</v>
      </c>
      <c r="L10" s="233">
        <f>SUM(K10-G10)</f>
        <v>395</v>
      </c>
    </row>
    <row r="11" spans="1:16" ht="24" x14ac:dyDescent="0.2">
      <c r="A11" s="208"/>
      <c r="B11" s="3" t="s">
        <v>29</v>
      </c>
      <c r="C11" s="204"/>
      <c r="D11" s="4">
        <v>130</v>
      </c>
      <c r="E11" s="47">
        <v>241</v>
      </c>
      <c r="F11" s="5">
        <f>SUM(D11*E11)</f>
        <v>31330</v>
      </c>
      <c r="G11" s="215"/>
      <c r="H11" s="68">
        <v>130</v>
      </c>
      <c r="I11" s="78">
        <v>242</v>
      </c>
      <c r="J11" s="3">
        <f t="shared" ref="J11:J14" si="0">SUM(H11*I11)</f>
        <v>31460</v>
      </c>
      <c r="K11" s="231"/>
      <c r="L11" s="234"/>
    </row>
    <row r="12" spans="1:16" ht="24" x14ac:dyDescent="0.2">
      <c r="A12" s="208"/>
      <c r="B12" s="3" t="s">
        <v>31</v>
      </c>
      <c r="C12" s="204"/>
      <c r="D12" s="4">
        <v>130</v>
      </c>
      <c r="E12" s="47">
        <v>4</v>
      </c>
      <c r="F12" s="5">
        <f>SUM(D12*E12)</f>
        <v>520</v>
      </c>
      <c r="G12" s="215"/>
      <c r="H12" s="68">
        <v>130</v>
      </c>
      <c r="I12" s="78">
        <v>4</v>
      </c>
      <c r="J12" s="3">
        <f t="shared" si="0"/>
        <v>520</v>
      </c>
      <c r="K12" s="231"/>
      <c r="L12" s="234"/>
      <c r="O12" s="108"/>
      <c r="P12" s="108"/>
    </row>
    <row r="13" spans="1:16" ht="36" x14ac:dyDescent="0.2">
      <c r="A13" s="82" t="s">
        <v>67</v>
      </c>
      <c r="B13" s="79"/>
      <c r="C13" s="214"/>
      <c r="D13" s="25"/>
      <c r="E13" s="47"/>
      <c r="F13" s="80"/>
      <c r="G13" s="216"/>
      <c r="H13" s="68">
        <v>130</v>
      </c>
      <c r="I13" s="78">
        <v>2</v>
      </c>
      <c r="J13" s="3">
        <f t="shared" si="0"/>
        <v>260</v>
      </c>
      <c r="K13" s="231"/>
      <c r="L13" s="234"/>
      <c r="O13" s="108"/>
    </row>
    <row r="14" spans="1:16" ht="24.75" thickBot="1" x14ac:dyDescent="0.25">
      <c r="A14" s="43" t="s">
        <v>41</v>
      </c>
      <c r="B14" s="6" t="s">
        <v>6</v>
      </c>
      <c r="C14" s="205"/>
      <c r="D14" s="7">
        <v>5</v>
      </c>
      <c r="E14" s="47">
        <v>3</v>
      </c>
      <c r="F14" s="8">
        <f>SUM(D14*E14)</f>
        <v>15</v>
      </c>
      <c r="G14" s="217"/>
      <c r="H14" s="43">
        <v>5</v>
      </c>
      <c r="I14" s="89">
        <v>4</v>
      </c>
      <c r="J14" s="6">
        <f t="shared" si="0"/>
        <v>20</v>
      </c>
      <c r="K14" s="232"/>
      <c r="L14" s="235"/>
      <c r="P14" s="138"/>
    </row>
    <row r="15" spans="1:16" ht="36.75" thickBot="1" x14ac:dyDescent="0.25">
      <c r="A15" s="41" t="s">
        <v>42</v>
      </c>
      <c r="B15" s="42" t="s">
        <v>3</v>
      </c>
      <c r="C15" s="1" t="s">
        <v>30</v>
      </c>
      <c r="D15" s="1" t="s">
        <v>4</v>
      </c>
      <c r="E15" s="1" t="s">
        <v>5</v>
      </c>
      <c r="F15" s="42" t="s">
        <v>32</v>
      </c>
      <c r="G15" s="85" t="s">
        <v>33</v>
      </c>
      <c r="H15" s="87" t="s">
        <v>4</v>
      </c>
      <c r="I15" s="45" t="s">
        <v>5</v>
      </c>
      <c r="J15" s="88" t="s">
        <v>68</v>
      </c>
      <c r="K15" s="46" t="s">
        <v>65</v>
      </c>
      <c r="L15" s="107" t="s">
        <v>66</v>
      </c>
      <c r="P15" s="108"/>
    </row>
    <row r="16" spans="1:16" ht="24" x14ac:dyDescent="0.2">
      <c r="A16" s="9" t="s">
        <v>7</v>
      </c>
      <c r="B16" s="10" t="s">
        <v>8</v>
      </c>
      <c r="C16" s="204">
        <v>1055</v>
      </c>
      <c r="D16" s="11">
        <v>25</v>
      </c>
      <c r="E16" s="47">
        <v>1</v>
      </c>
      <c r="F16" s="10">
        <v>25</v>
      </c>
      <c r="G16" s="246">
        <f>SUM(F16:F19)</f>
        <v>2025</v>
      </c>
      <c r="H16" s="90">
        <v>25</v>
      </c>
      <c r="I16" s="76">
        <v>1</v>
      </c>
      <c r="J16" s="91">
        <f>SUM(H16*I16)</f>
        <v>25</v>
      </c>
      <c r="K16" s="230">
        <f>SUM(J16:J19)</f>
        <v>380</v>
      </c>
      <c r="L16" s="237">
        <f>SUM(K16-G16)</f>
        <v>-1645</v>
      </c>
    </row>
    <row r="17" spans="1:12" ht="24" x14ac:dyDescent="0.2">
      <c r="A17" s="9" t="s">
        <v>9</v>
      </c>
      <c r="B17" s="10" t="s">
        <v>10</v>
      </c>
      <c r="C17" s="204"/>
      <c r="D17" s="11"/>
      <c r="E17" s="11"/>
      <c r="F17" s="10">
        <v>500</v>
      </c>
      <c r="G17" s="246"/>
      <c r="H17" s="92"/>
      <c r="I17" s="83"/>
      <c r="J17" s="10">
        <v>150</v>
      </c>
      <c r="K17" s="231"/>
      <c r="L17" s="238"/>
    </row>
    <row r="18" spans="1:12" x14ac:dyDescent="0.2">
      <c r="A18" s="34" t="s">
        <v>96</v>
      </c>
      <c r="B18" s="35" t="s">
        <v>97</v>
      </c>
      <c r="C18" s="214"/>
      <c r="D18" s="104"/>
      <c r="E18" s="104"/>
      <c r="F18" s="35"/>
      <c r="G18" s="247"/>
      <c r="H18" s="134">
        <v>0.5</v>
      </c>
      <c r="I18" s="78">
        <v>10</v>
      </c>
      <c r="J18" s="35">
        <f>SUM(I18*H18)</f>
        <v>5</v>
      </c>
      <c r="K18" s="236"/>
      <c r="L18" s="239"/>
    </row>
    <row r="19" spans="1:12" ht="24.75" thickBot="1" x14ac:dyDescent="0.25">
      <c r="A19" s="12" t="s">
        <v>11</v>
      </c>
      <c r="B19" s="13" t="s">
        <v>12</v>
      </c>
      <c r="C19" s="205"/>
      <c r="D19" s="14"/>
      <c r="E19" s="14"/>
      <c r="F19" s="13">
        <v>1500</v>
      </c>
      <c r="G19" s="248"/>
      <c r="H19" s="93"/>
      <c r="I19" s="94"/>
      <c r="J19" s="13">
        <v>200</v>
      </c>
      <c r="K19" s="232"/>
      <c r="L19" s="239"/>
    </row>
    <row r="20" spans="1:12" ht="36.75" thickBot="1" x14ac:dyDescent="0.25">
      <c r="A20" s="41" t="s">
        <v>43</v>
      </c>
      <c r="B20" s="42" t="s">
        <v>3</v>
      </c>
      <c r="C20" s="1" t="s">
        <v>30</v>
      </c>
      <c r="D20" s="1" t="s">
        <v>4</v>
      </c>
      <c r="E20" s="1" t="s">
        <v>5</v>
      </c>
      <c r="F20" s="42" t="s">
        <v>32</v>
      </c>
      <c r="G20" s="85" t="s">
        <v>33</v>
      </c>
      <c r="H20" s="87" t="s">
        <v>4</v>
      </c>
      <c r="I20" s="45" t="s">
        <v>5</v>
      </c>
      <c r="J20" s="88" t="s">
        <v>68</v>
      </c>
      <c r="K20" s="46" t="s">
        <v>65</v>
      </c>
      <c r="L20" s="107" t="s">
        <v>66</v>
      </c>
    </row>
    <row r="21" spans="1:12" ht="24.75" thickBot="1" x14ac:dyDescent="0.25">
      <c r="A21" s="12" t="s">
        <v>1</v>
      </c>
      <c r="B21" s="13" t="s">
        <v>98</v>
      </c>
      <c r="C21" s="15">
        <v>763</v>
      </c>
      <c r="D21" s="14"/>
      <c r="E21" s="14"/>
      <c r="F21" s="13"/>
      <c r="G21" s="86">
        <v>1000</v>
      </c>
      <c r="H21" s="44">
        <v>693</v>
      </c>
      <c r="I21" s="131">
        <v>1</v>
      </c>
      <c r="J21" s="130">
        <f>SUM(H21*I21)</f>
        <v>693</v>
      </c>
      <c r="K21" s="135">
        <f>SUM(J21)</f>
        <v>693</v>
      </c>
      <c r="L21" s="98">
        <f>SUM(K21-G21)</f>
        <v>-307</v>
      </c>
    </row>
    <row r="22" spans="1:12" ht="36.75" thickBot="1" x14ac:dyDescent="0.25">
      <c r="A22" s="41" t="s">
        <v>23</v>
      </c>
      <c r="B22" s="42" t="s">
        <v>3</v>
      </c>
      <c r="C22" s="1" t="s">
        <v>30</v>
      </c>
      <c r="D22" s="1" t="s">
        <v>4</v>
      </c>
      <c r="E22" s="1" t="s">
        <v>5</v>
      </c>
      <c r="F22" s="42" t="s">
        <v>32</v>
      </c>
      <c r="G22" s="85" t="s">
        <v>33</v>
      </c>
      <c r="H22" s="87" t="s">
        <v>4</v>
      </c>
      <c r="I22" s="45" t="s">
        <v>5</v>
      </c>
      <c r="J22" s="88" t="s">
        <v>68</v>
      </c>
      <c r="K22" s="46" t="s">
        <v>65</v>
      </c>
      <c r="L22" s="107" t="s">
        <v>66</v>
      </c>
    </row>
    <row r="23" spans="1:12" x14ac:dyDescent="0.2">
      <c r="A23" s="16" t="s">
        <v>87</v>
      </c>
      <c r="B23" s="17" t="s">
        <v>92</v>
      </c>
      <c r="C23" s="19"/>
      <c r="D23" s="19"/>
      <c r="E23" s="19"/>
      <c r="F23" s="114"/>
      <c r="G23" s="236">
        <f>SUM(F23:F27)</f>
        <v>7047</v>
      </c>
      <c r="H23" s="132">
        <v>100</v>
      </c>
      <c r="I23" s="129">
        <v>1</v>
      </c>
      <c r="J23" s="18">
        <v>100</v>
      </c>
      <c r="K23" s="240">
        <f>SUM(J23:J27)</f>
        <v>102.52</v>
      </c>
      <c r="L23" s="249"/>
    </row>
    <row r="24" spans="1:12" x14ac:dyDescent="0.2">
      <c r="A24" s="16" t="s">
        <v>56</v>
      </c>
      <c r="B24" s="17" t="s">
        <v>51</v>
      </c>
      <c r="C24" s="18">
        <v>5627</v>
      </c>
      <c r="D24" s="19"/>
      <c r="E24" s="19"/>
      <c r="F24" s="18">
        <v>4322</v>
      </c>
      <c r="G24" s="194"/>
      <c r="H24" s="115">
        <v>4322</v>
      </c>
      <c r="I24" s="78">
        <v>1</v>
      </c>
      <c r="J24" s="11">
        <v>0</v>
      </c>
      <c r="K24" s="231"/>
      <c r="L24" s="250"/>
    </row>
    <row r="25" spans="1:12" x14ac:dyDescent="0.2">
      <c r="A25" s="51" t="s">
        <v>50</v>
      </c>
      <c r="B25" s="52" t="s">
        <v>51</v>
      </c>
      <c r="C25" s="53"/>
      <c r="D25" s="54"/>
      <c r="E25" s="54"/>
      <c r="F25" s="53">
        <v>2710</v>
      </c>
      <c r="G25" s="194"/>
      <c r="H25" s="99">
        <v>2710</v>
      </c>
      <c r="I25" s="78">
        <v>1</v>
      </c>
      <c r="J25" s="84">
        <v>0</v>
      </c>
      <c r="K25" s="231"/>
      <c r="L25" s="250"/>
    </row>
    <row r="26" spans="1:12" ht="36" x14ac:dyDescent="0.2">
      <c r="A26" s="20" t="s">
        <v>13</v>
      </c>
      <c r="B26" s="21" t="s">
        <v>55</v>
      </c>
      <c r="C26" s="39">
        <v>226.34</v>
      </c>
      <c r="D26" s="22"/>
      <c r="E26" s="22"/>
      <c r="F26" s="3">
        <v>0</v>
      </c>
      <c r="G26" s="194"/>
      <c r="H26" s="121">
        <v>2.52</v>
      </c>
      <c r="I26" s="78">
        <v>1</v>
      </c>
      <c r="J26" s="66">
        <f>SUM(H26*I26)</f>
        <v>2.52</v>
      </c>
      <c r="K26" s="231"/>
      <c r="L26" s="250"/>
    </row>
    <row r="27" spans="1:12" ht="13.5" thickBot="1" x14ac:dyDescent="0.25">
      <c r="A27" s="38" t="s">
        <v>14</v>
      </c>
      <c r="B27" s="21" t="s">
        <v>15</v>
      </c>
      <c r="C27" s="11">
        <v>13.9</v>
      </c>
      <c r="D27" s="11"/>
      <c r="E27" s="11"/>
      <c r="F27" s="62">
        <v>15</v>
      </c>
      <c r="G27" s="195"/>
      <c r="H27" s="95">
        <v>0.19</v>
      </c>
      <c r="I27" s="96"/>
      <c r="J27" s="97">
        <v>0</v>
      </c>
      <c r="K27" s="232"/>
      <c r="L27" s="251"/>
    </row>
    <row r="28" spans="1:12" ht="13.5" thickBot="1" x14ac:dyDescent="0.25">
      <c r="A28" s="241" t="s">
        <v>35</v>
      </c>
      <c r="B28" s="242"/>
      <c r="C28" s="242"/>
      <c r="D28" s="242"/>
      <c r="E28" s="242"/>
      <c r="F28" s="242">
        <f>SUM(G27+G21+G16+G10+G23+G25)</f>
        <v>44277</v>
      </c>
      <c r="G28" s="242"/>
      <c r="H28" s="136"/>
      <c r="I28" s="137"/>
      <c r="J28" s="244">
        <f>SUM(K23+K21+K16+K10)</f>
        <v>35775.519999999997</v>
      </c>
      <c r="K28" s="245"/>
      <c r="L28" s="133">
        <f>SUM(J28-F28)</f>
        <v>-8501.4800000000032</v>
      </c>
    </row>
    <row r="29" spans="1:12" x14ac:dyDescent="0.2">
      <c r="A29" s="36"/>
      <c r="B29" s="36"/>
      <c r="C29" s="36"/>
      <c r="D29" s="36"/>
      <c r="E29" s="36"/>
      <c r="F29" s="36"/>
      <c r="G29" s="36"/>
    </row>
    <row r="30" spans="1:12" x14ac:dyDescent="0.2">
      <c r="A30" s="36"/>
      <c r="B30" s="36"/>
      <c r="C30" s="36"/>
      <c r="D30" s="36"/>
      <c r="E30" s="36"/>
      <c r="F30" s="36"/>
      <c r="G30" s="36"/>
      <c r="J30" s="126"/>
    </row>
    <row r="31" spans="1:12" x14ac:dyDescent="0.2">
      <c r="A31" s="36"/>
      <c r="B31" s="36"/>
      <c r="C31" s="36"/>
      <c r="D31" s="36"/>
      <c r="E31" s="36"/>
      <c r="F31" s="36"/>
      <c r="G31" s="36"/>
      <c r="J31" s="127"/>
    </row>
    <row r="32" spans="1:12" x14ac:dyDescent="0.2">
      <c r="A32" s="36"/>
      <c r="B32" s="36"/>
      <c r="C32" s="36"/>
      <c r="D32" s="36"/>
      <c r="E32" s="36"/>
      <c r="F32" s="36"/>
      <c r="G32" s="36"/>
    </row>
    <row r="33" spans="1:9" ht="13.5" thickBot="1" x14ac:dyDescent="0.25">
      <c r="H33" s="55"/>
      <c r="I33" s="55"/>
    </row>
    <row r="34" spans="1:9" ht="13.5" thickBot="1" x14ac:dyDescent="0.25">
      <c r="A34" s="241" t="s">
        <v>82</v>
      </c>
      <c r="B34" s="242"/>
      <c r="C34" s="242"/>
      <c r="D34" s="242"/>
      <c r="E34" s="242"/>
      <c r="F34" s="242"/>
      <c r="G34" s="242"/>
      <c r="H34" s="242"/>
      <c r="I34" s="243"/>
    </row>
    <row r="35" spans="1:9" ht="45" x14ac:dyDescent="0.2">
      <c r="A35" s="254" t="s">
        <v>27</v>
      </c>
      <c r="B35" s="255"/>
      <c r="C35" s="1" t="s">
        <v>34</v>
      </c>
      <c r="D35" s="1" t="s">
        <v>16</v>
      </c>
      <c r="E35" s="1" t="s">
        <v>33</v>
      </c>
      <c r="F35" s="2" t="s">
        <v>33</v>
      </c>
      <c r="G35" s="1" t="s">
        <v>71</v>
      </c>
      <c r="H35" s="1" t="s">
        <v>72</v>
      </c>
      <c r="I35" s="1" t="s">
        <v>73</v>
      </c>
    </row>
    <row r="36" spans="1:9" ht="60.75" thickBot="1" x14ac:dyDescent="0.25">
      <c r="A36" s="23" t="s">
        <v>48</v>
      </c>
      <c r="B36" s="24" t="s">
        <v>44</v>
      </c>
      <c r="C36" s="25">
        <v>3287</v>
      </c>
      <c r="D36" s="40"/>
      <c r="E36" s="25">
        <v>3200</v>
      </c>
      <c r="F36" s="26">
        <f>SUM(E36)</f>
        <v>3200</v>
      </c>
      <c r="G36" s="25">
        <v>1550</v>
      </c>
      <c r="H36" s="100">
        <f>SUM(G36)</f>
        <v>1550</v>
      </c>
      <c r="I36" s="106">
        <f>SUM(H36-F36)</f>
        <v>-1650</v>
      </c>
    </row>
    <row r="37" spans="1:9" ht="45" x14ac:dyDescent="0.2">
      <c r="A37" s="254" t="s">
        <v>24</v>
      </c>
      <c r="B37" s="255"/>
      <c r="C37" s="1" t="s">
        <v>34</v>
      </c>
      <c r="D37" s="1" t="s">
        <v>16</v>
      </c>
      <c r="E37" s="1" t="s">
        <v>33</v>
      </c>
      <c r="F37" s="2" t="s">
        <v>33</v>
      </c>
      <c r="G37" s="1" t="s">
        <v>71</v>
      </c>
      <c r="H37" s="1" t="s">
        <v>72</v>
      </c>
      <c r="I37" s="1" t="s">
        <v>73</v>
      </c>
    </row>
    <row r="38" spans="1:9" x14ac:dyDescent="0.2">
      <c r="A38" s="208" t="s">
        <v>25</v>
      </c>
      <c r="B38" s="10" t="s">
        <v>58</v>
      </c>
      <c r="C38" s="27">
        <v>2</v>
      </c>
      <c r="D38" s="204">
        <f>SUM(C38:C43)</f>
        <v>12236</v>
      </c>
      <c r="E38" s="27">
        <v>2</v>
      </c>
      <c r="F38" s="231">
        <f>SUM(E38:E43)</f>
        <v>12420.3</v>
      </c>
      <c r="G38" s="27">
        <v>2</v>
      </c>
      <c r="H38" s="228">
        <f>SUM(G38:G43)</f>
        <v>13304</v>
      </c>
      <c r="I38" s="228">
        <f>SUM(H38-F38)</f>
        <v>883.70000000000073</v>
      </c>
    </row>
    <row r="39" spans="1:9" x14ac:dyDescent="0.2">
      <c r="A39" s="208"/>
      <c r="B39" s="10" t="s">
        <v>59</v>
      </c>
      <c r="C39" s="27">
        <v>12039</v>
      </c>
      <c r="D39" s="204"/>
      <c r="E39" s="27">
        <v>12088.3</v>
      </c>
      <c r="F39" s="231"/>
      <c r="G39" s="27">
        <v>12088</v>
      </c>
      <c r="H39" s="229"/>
      <c r="I39" s="229"/>
    </row>
    <row r="40" spans="1:9" x14ac:dyDescent="0.2">
      <c r="A40" s="208"/>
      <c r="B40" s="28" t="s">
        <v>20</v>
      </c>
      <c r="C40" s="27">
        <v>10</v>
      </c>
      <c r="D40" s="204"/>
      <c r="E40" s="27">
        <v>10</v>
      </c>
      <c r="F40" s="231"/>
      <c r="G40" s="27">
        <v>10</v>
      </c>
      <c r="H40" s="229"/>
      <c r="I40" s="229"/>
    </row>
    <row r="41" spans="1:9" x14ac:dyDescent="0.2">
      <c r="A41" s="208"/>
      <c r="B41" s="29" t="s">
        <v>21</v>
      </c>
      <c r="C41" s="27">
        <v>0</v>
      </c>
      <c r="D41" s="204"/>
      <c r="E41" s="27">
        <v>120</v>
      </c>
      <c r="F41" s="231"/>
      <c r="G41" s="27">
        <v>0</v>
      </c>
      <c r="H41" s="229"/>
      <c r="I41" s="229"/>
    </row>
    <row r="42" spans="1:9" x14ac:dyDescent="0.2">
      <c r="A42" s="208"/>
      <c r="B42" s="28" t="s">
        <v>74</v>
      </c>
      <c r="C42" s="27">
        <v>0</v>
      </c>
      <c r="D42" s="204"/>
      <c r="E42" s="27">
        <v>0</v>
      </c>
      <c r="F42" s="231"/>
      <c r="G42" s="27">
        <v>945</v>
      </c>
      <c r="H42" s="229"/>
      <c r="I42" s="229"/>
    </row>
    <row r="43" spans="1:9" ht="24.75" thickBot="1" x14ac:dyDescent="0.25">
      <c r="A43" s="105" t="s">
        <v>26</v>
      </c>
      <c r="B43" s="35" t="s">
        <v>0</v>
      </c>
      <c r="C43" s="27">
        <v>185</v>
      </c>
      <c r="D43" s="214"/>
      <c r="E43" s="27">
        <v>200</v>
      </c>
      <c r="F43" s="236"/>
      <c r="G43" s="27">
        <v>259</v>
      </c>
      <c r="H43" s="229"/>
      <c r="I43" s="229"/>
    </row>
    <row r="44" spans="1:9" ht="45" x14ac:dyDescent="0.2">
      <c r="A44" s="206" t="s">
        <v>17</v>
      </c>
      <c r="B44" s="207"/>
      <c r="C44" s="1" t="s">
        <v>34</v>
      </c>
      <c r="D44" s="1" t="s">
        <v>16</v>
      </c>
      <c r="E44" s="1" t="s">
        <v>33</v>
      </c>
      <c r="F44" s="65" t="s">
        <v>33</v>
      </c>
      <c r="G44" s="1" t="s">
        <v>71</v>
      </c>
      <c r="H44" s="1" t="s">
        <v>72</v>
      </c>
      <c r="I44" s="142" t="s">
        <v>73</v>
      </c>
    </row>
    <row r="45" spans="1:9" ht="24" x14ac:dyDescent="0.2">
      <c r="A45" s="71" t="s">
        <v>18</v>
      </c>
      <c r="B45" s="30" t="s">
        <v>60</v>
      </c>
      <c r="C45" s="49">
        <v>13352</v>
      </c>
      <c r="D45" s="204">
        <f>SUM(C45:C47)</f>
        <v>13719.74</v>
      </c>
      <c r="E45" s="49">
        <v>16666</v>
      </c>
      <c r="F45" s="210">
        <f>SUM(E45:E47)</f>
        <v>18036</v>
      </c>
      <c r="G45" s="49">
        <v>16150</v>
      </c>
      <c r="H45" s="212">
        <f>SUM(G45:G47)</f>
        <v>16773.63</v>
      </c>
      <c r="I45" s="202">
        <f>SUM(H45-F45)</f>
        <v>-1262.369999999999</v>
      </c>
    </row>
    <row r="46" spans="1:9" ht="36" x14ac:dyDescent="0.2">
      <c r="A46" s="208" t="s">
        <v>19</v>
      </c>
      <c r="B46" s="30" t="s">
        <v>93</v>
      </c>
      <c r="C46" s="49">
        <v>0</v>
      </c>
      <c r="D46" s="204"/>
      <c r="E46" s="49">
        <v>1000</v>
      </c>
      <c r="F46" s="210"/>
      <c r="G46" s="49">
        <v>164</v>
      </c>
      <c r="H46" s="212"/>
      <c r="I46" s="202"/>
    </row>
    <row r="47" spans="1:9" ht="13.5" thickBot="1" x14ac:dyDescent="0.25">
      <c r="A47" s="209"/>
      <c r="B47" s="31" t="s">
        <v>61</v>
      </c>
      <c r="C47" s="7">
        <v>367.74</v>
      </c>
      <c r="D47" s="205"/>
      <c r="E47" s="7">
        <v>370</v>
      </c>
      <c r="F47" s="211"/>
      <c r="G47" s="7">
        <v>459.63</v>
      </c>
      <c r="H47" s="213"/>
      <c r="I47" s="203"/>
    </row>
    <row r="48" spans="1:9" ht="45" x14ac:dyDescent="0.2">
      <c r="A48" s="188" t="s">
        <v>77</v>
      </c>
      <c r="B48" s="189"/>
      <c r="C48" s="19" t="s">
        <v>34</v>
      </c>
      <c r="D48" s="19" t="s">
        <v>16</v>
      </c>
      <c r="E48" s="19" t="s">
        <v>33</v>
      </c>
      <c r="F48" s="114" t="s">
        <v>33</v>
      </c>
      <c r="G48" s="19" t="s">
        <v>71</v>
      </c>
      <c r="H48" s="19" t="s">
        <v>72</v>
      </c>
      <c r="I48" s="143" t="s">
        <v>73</v>
      </c>
    </row>
    <row r="49" spans="1:9" x14ac:dyDescent="0.2">
      <c r="A49" s="208" t="s">
        <v>78</v>
      </c>
      <c r="B49" s="29" t="s">
        <v>81</v>
      </c>
      <c r="C49" s="22"/>
      <c r="D49" s="204">
        <f>SUM(C49:C56)</f>
        <v>2431.4899999999998</v>
      </c>
      <c r="E49" s="49">
        <v>80</v>
      </c>
      <c r="F49" s="212">
        <f>SUM(E49:E56)</f>
        <v>3060</v>
      </c>
      <c r="G49" s="49">
        <v>76.7</v>
      </c>
      <c r="H49" s="212">
        <f>SUM(G49:G56)</f>
        <v>1997.56</v>
      </c>
      <c r="I49" s="202">
        <f>SUM(H49-F49)</f>
        <v>-1062.44</v>
      </c>
    </row>
    <row r="50" spans="1:9" x14ac:dyDescent="0.2">
      <c r="A50" s="208"/>
      <c r="B50" s="29" t="s">
        <v>2</v>
      </c>
      <c r="C50" s="49">
        <v>1171</v>
      </c>
      <c r="D50" s="204"/>
      <c r="E50" s="49">
        <v>800</v>
      </c>
      <c r="F50" s="212"/>
      <c r="G50" s="49">
        <v>300</v>
      </c>
      <c r="H50" s="212"/>
      <c r="I50" s="202"/>
    </row>
    <row r="51" spans="1:9" x14ac:dyDescent="0.2">
      <c r="A51" s="208"/>
      <c r="B51" s="29" t="s">
        <v>80</v>
      </c>
      <c r="C51" s="49"/>
      <c r="D51" s="204"/>
      <c r="E51" s="49">
        <v>500</v>
      </c>
      <c r="F51" s="212"/>
      <c r="G51" s="49">
        <v>511.86</v>
      </c>
      <c r="H51" s="212"/>
      <c r="I51" s="202"/>
    </row>
    <row r="52" spans="1:9" x14ac:dyDescent="0.2">
      <c r="A52" s="208"/>
      <c r="B52" s="29" t="s">
        <v>37</v>
      </c>
      <c r="C52" s="49">
        <v>1126.49</v>
      </c>
      <c r="D52" s="204"/>
      <c r="E52" s="49">
        <v>800</v>
      </c>
      <c r="F52" s="212"/>
      <c r="G52" s="49">
        <v>572</v>
      </c>
      <c r="H52" s="212"/>
      <c r="I52" s="202"/>
    </row>
    <row r="53" spans="1:9" ht="24" x14ac:dyDescent="0.2">
      <c r="A53" s="208"/>
      <c r="B53" s="10" t="s">
        <v>88</v>
      </c>
      <c r="C53" s="49">
        <v>25</v>
      </c>
      <c r="D53" s="204"/>
      <c r="E53" s="49">
        <v>25</v>
      </c>
      <c r="F53" s="212"/>
      <c r="G53" s="49">
        <v>25</v>
      </c>
      <c r="H53" s="212"/>
      <c r="I53" s="202"/>
    </row>
    <row r="54" spans="1:9" x14ac:dyDescent="0.2">
      <c r="A54" s="208"/>
      <c r="B54" s="29" t="s">
        <v>36</v>
      </c>
      <c r="C54" s="49">
        <v>0</v>
      </c>
      <c r="D54" s="204"/>
      <c r="E54" s="49">
        <v>800</v>
      </c>
      <c r="F54" s="212"/>
      <c r="G54" s="49">
        <v>500</v>
      </c>
      <c r="H54" s="212"/>
      <c r="I54" s="202"/>
    </row>
    <row r="55" spans="1:9" x14ac:dyDescent="0.2">
      <c r="A55" s="208"/>
      <c r="B55" s="29" t="s">
        <v>79</v>
      </c>
      <c r="C55" s="49"/>
      <c r="D55" s="204"/>
      <c r="E55" s="49">
        <v>0</v>
      </c>
      <c r="F55" s="212"/>
      <c r="G55" s="49">
        <v>12</v>
      </c>
      <c r="H55" s="212"/>
      <c r="I55" s="202"/>
    </row>
    <row r="56" spans="1:9" ht="13.5" thickBot="1" x14ac:dyDescent="0.25">
      <c r="A56" s="209"/>
      <c r="B56" s="50" t="s">
        <v>38</v>
      </c>
      <c r="C56" s="7">
        <v>109</v>
      </c>
      <c r="D56" s="205"/>
      <c r="E56" s="7">
        <v>55</v>
      </c>
      <c r="F56" s="213"/>
      <c r="G56" s="7">
        <v>0</v>
      </c>
      <c r="H56" s="213"/>
      <c r="I56" s="203"/>
    </row>
    <row r="57" spans="1:9" ht="45" x14ac:dyDescent="0.2">
      <c r="A57" s="188" t="s">
        <v>49</v>
      </c>
      <c r="B57" s="189"/>
      <c r="C57" s="19" t="s">
        <v>34</v>
      </c>
      <c r="D57" s="19" t="s">
        <v>16</v>
      </c>
      <c r="E57" s="19" t="s">
        <v>33</v>
      </c>
      <c r="F57" s="128" t="s">
        <v>33</v>
      </c>
      <c r="G57" s="19" t="s">
        <v>71</v>
      </c>
      <c r="H57" s="19" t="s">
        <v>72</v>
      </c>
      <c r="I57" s="143" t="s">
        <v>73</v>
      </c>
    </row>
    <row r="58" spans="1:9" ht="24" x14ac:dyDescent="0.2">
      <c r="A58" s="252" t="s">
        <v>127</v>
      </c>
      <c r="B58" s="32" t="s">
        <v>39</v>
      </c>
      <c r="C58" s="27">
        <v>282</v>
      </c>
      <c r="D58" s="198">
        <f>SUM(C58:C61)</f>
        <v>4322</v>
      </c>
      <c r="E58" s="27">
        <v>282</v>
      </c>
      <c r="F58" s="194">
        <f>SUM(E58:E61)</f>
        <v>4322</v>
      </c>
      <c r="G58" s="67">
        <v>282</v>
      </c>
      <c r="H58" s="194">
        <f>SUM(G58:G61)</f>
        <v>4322</v>
      </c>
      <c r="I58" s="196"/>
    </row>
    <row r="59" spans="1:9" ht="24" x14ac:dyDescent="0.2">
      <c r="A59" s="252"/>
      <c r="B59" s="29" t="s">
        <v>54</v>
      </c>
      <c r="C59" s="27">
        <v>1650</v>
      </c>
      <c r="D59" s="198"/>
      <c r="E59" s="27">
        <v>1650</v>
      </c>
      <c r="F59" s="194"/>
      <c r="G59" s="67">
        <v>1650</v>
      </c>
      <c r="H59" s="194"/>
      <c r="I59" s="196"/>
    </row>
    <row r="60" spans="1:9" ht="24" x14ac:dyDescent="0.2">
      <c r="A60" s="252"/>
      <c r="B60" s="29" t="s">
        <v>45</v>
      </c>
      <c r="C60" s="27">
        <v>2300</v>
      </c>
      <c r="D60" s="198"/>
      <c r="E60" s="27">
        <v>2300</v>
      </c>
      <c r="F60" s="194"/>
      <c r="G60" s="67">
        <v>2300</v>
      </c>
      <c r="H60" s="194"/>
      <c r="I60" s="196"/>
    </row>
    <row r="61" spans="1:9" ht="13.5" thickBot="1" x14ac:dyDescent="0.25">
      <c r="A61" s="253"/>
      <c r="B61" s="31" t="s">
        <v>85</v>
      </c>
      <c r="C61" s="7">
        <v>90</v>
      </c>
      <c r="D61" s="199"/>
      <c r="E61" s="7">
        <v>90</v>
      </c>
      <c r="F61" s="195"/>
      <c r="G61" s="69">
        <v>90</v>
      </c>
      <c r="H61" s="195"/>
      <c r="I61" s="197"/>
    </row>
    <row r="62" spans="1:9" ht="45" x14ac:dyDescent="0.2">
      <c r="A62" s="188" t="s">
        <v>124</v>
      </c>
      <c r="B62" s="189"/>
      <c r="C62" s="19" t="s">
        <v>34</v>
      </c>
      <c r="D62" s="19" t="s">
        <v>16</v>
      </c>
      <c r="E62" s="19" t="s">
        <v>33</v>
      </c>
      <c r="F62" s="128" t="s">
        <v>33</v>
      </c>
      <c r="G62" s="19" t="s">
        <v>71</v>
      </c>
      <c r="H62" s="19" t="s">
        <v>72</v>
      </c>
      <c r="I62" s="143" t="s">
        <v>73</v>
      </c>
    </row>
    <row r="63" spans="1:9" ht="13.5" thickBot="1" x14ac:dyDescent="0.25">
      <c r="A63" s="148" t="s">
        <v>91</v>
      </c>
      <c r="B63" s="30" t="s">
        <v>87</v>
      </c>
      <c r="C63" s="49">
        <v>0</v>
      </c>
      <c r="D63" s="160">
        <v>0</v>
      </c>
      <c r="E63" s="159">
        <v>0</v>
      </c>
      <c r="F63" s="161">
        <v>0</v>
      </c>
      <c r="G63" s="162">
        <v>100</v>
      </c>
      <c r="H63" s="163">
        <v>100</v>
      </c>
      <c r="I63" s="164"/>
    </row>
    <row r="64" spans="1:9" ht="13.5" thickBot="1" x14ac:dyDescent="0.25">
      <c r="A64" s="190" t="s">
        <v>22</v>
      </c>
      <c r="B64" s="191"/>
      <c r="C64" s="191"/>
      <c r="D64" s="191"/>
      <c r="E64" s="192"/>
      <c r="F64" s="33">
        <f>SUM(F49+F45+F38+F36)</f>
        <v>36716.300000000003</v>
      </c>
      <c r="G64" s="111"/>
      <c r="H64" s="113">
        <f>SUM(H58+H49+H45+H38+H36+H63)</f>
        <v>38047.19</v>
      </c>
      <c r="I64" s="112">
        <f>SUM(I36+I38+I45+I49)</f>
        <v>-3091.1099999999983</v>
      </c>
    </row>
    <row r="68" spans="1:12" ht="24" x14ac:dyDescent="0.2">
      <c r="A68" s="193" t="s">
        <v>89</v>
      </c>
      <c r="B68" s="119" t="s">
        <v>90</v>
      </c>
      <c r="C68" s="120">
        <v>2921</v>
      </c>
    </row>
    <row r="69" spans="1:12" ht="36" x14ac:dyDescent="0.2">
      <c r="A69" s="193"/>
      <c r="B69" s="119" t="s">
        <v>103</v>
      </c>
      <c r="C69" s="120">
        <v>130</v>
      </c>
      <c r="L69" s="185"/>
    </row>
    <row r="70" spans="1:12" ht="24" x14ac:dyDescent="0.2">
      <c r="A70" s="193"/>
      <c r="B70" s="119" t="s">
        <v>128</v>
      </c>
      <c r="C70" s="120">
        <v>518</v>
      </c>
    </row>
    <row r="71" spans="1:12" ht="36" x14ac:dyDescent="0.2">
      <c r="A71" s="193"/>
      <c r="B71" s="119" t="s">
        <v>104</v>
      </c>
      <c r="C71" s="120">
        <v>130</v>
      </c>
    </row>
    <row r="72" spans="1:12" x14ac:dyDescent="0.2">
      <c r="C72" s="141">
        <f>SUM(C68:C71)</f>
        <v>3699</v>
      </c>
    </row>
    <row r="74" spans="1:12" x14ac:dyDescent="0.2">
      <c r="A74" s="109"/>
    </row>
    <row r="76" spans="1:12" x14ac:dyDescent="0.2">
      <c r="A76" s="109" t="s">
        <v>83</v>
      </c>
      <c r="B76" s="109" t="s">
        <v>84</v>
      </c>
      <c r="C76" s="109" t="s">
        <v>86</v>
      </c>
    </row>
    <row r="77" spans="1:12" x14ac:dyDescent="0.2">
      <c r="A77" s="110">
        <v>59259.34</v>
      </c>
      <c r="B77" s="110">
        <v>57586.55</v>
      </c>
      <c r="C77">
        <f>SUM(B77-A77)</f>
        <v>-1672.7899999999936</v>
      </c>
    </row>
    <row r="78" spans="1:12" x14ac:dyDescent="0.2">
      <c r="A78" s="123" t="s">
        <v>94</v>
      </c>
      <c r="B78" s="117">
        <v>35416.01</v>
      </c>
    </row>
    <row r="79" spans="1:12" x14ac:dyDescent="0.2">
      <c r="A79" s="124" t="s">
        <v>95</v>
      </c>
      <c r="B79" s="124">
        <v>360.5</v>
      </c>
      <c r="D79" s="110"/>
    </row>
    <row r="80" spans="1:12" x14ac:dyDescent="0.2">
      <c r="A80" s="125"/>
      <c r="B80" s="118">
        <f>SUM(B78:B79)</f>
        <v>35776.51</v>
      </c>
    </row>
    <row r="81" spans="1:6" x14ac:dyDescent="0.2">
      <c r="A81" s="139"/>
      <c r="B81" s="125"/>
    </row>
    <row r="82" spans="1:6" x14ac:dyDescent="0.2">
      <c r="A82" s="123" t="s">
        <v>99</v>
      </c>
      <c r="B82" s="117">
        <v>37088.800000000003</v>
      </c>
    </row>
    <row r="83" spans="1:6" x14ac:dyDescent="0.2">
      <c r="A83" s="140" t="s">
        <v>100</v>
      </c>
      <c r="B83" s="124">
        <v>958</v>
      </c>
      <c r="F83" s="122"/>
    </row>
    <row r="84" spans="1:6" x14ac:dyDescent="0.2">
      <c r="A84" s="125"/>
      <c r="B84" s="165">
        <f>SUM(B82:B83)</f>
        <v>38046.800000000003</v>
      </c>
      <c r="E84" s="122"/>
    </row>
    <row r="85" spans="1:6" x14ac:dyDescent="0.2">
      <c r="D85" s="110"/>
    </row>
  </sheetData>
  <mergeCells count="51">
    <mergeCell ref="A10:A12"/>
    <mergeCell ref="A57:B57"/>
    <mergeCell ref="A58:A61"/>
    <mergeCell ref="A48:B48"/>
    <mergeCell ref="G23:G27"/>
    <mergeCell ref="A35:B35"/>
    <mergeCell ref="A37:B37"/>
    <mergeCell ref="A38:A42"/>
    <mergeCell ref="D38:D43"/>
    <mergeCell ref="F38:F43"/>
    <mergeCell ref="A49:A56"/>
    <mergeCell ref="F49:F56"/>
    <mergeCell ref="D4:F4"/>
    <mergeCell ref="H8:L8"/>
    <mergeCell ref="H38:H43"/>
    <mergeCell ref="I38:I43"/>
    <mergeCell ref="K10:K14"/>
    <mergeCell ref="L10:L14"/>
    <mergeCell ref="K16:K19"/>
    <mergeCell ref="L16:L19"/>
    <mergeCell ref="K23:K27"/>
    <mergeCell ref="A34:I34"/>
    <mergeCell ref="A28:E28"/>
    <mergeCell ref="F28:G28"/>
    <mergeCell ref="J28:K28"/>
    <mergeCell ref="G16:G19"/>
    <mergeCell ref="L23:L27"/>
    <mergeCell ref="A8:G8"/>
    <mergeCell ref="A1:B1"/>
    <mergeCell ref="I49:I56"/>
    <mergeCell ref="D49:D56"/>
    <mergeCell ref="A44:B44"/>
    <mergeCell ref="D45:D47"/>
    <mergeCell ref="A46:A47"/>
    <mergeCell ref="F45:F47"/>
    <mergeCell ref="H45:H47"/>
    <mergeCell ref="I45:I47"/>
    <mergeCell ref="H49:H56"/>
    <mergeCell ref="C10:C14"/>
    <mergeCell ref="G10:G14"/>
    <mergeCell ref="C16:C19"/>
    <mergeCell ref="D1:G1"/>
    <mergeCell ref="D2:F2"/>
    <mergeCell ref="D3:F3"/>
    <mergeCell ref="A62:B62"/>
    <mergeCell ref="A64:E64"/>
    <mergeCell ref="A68:A71"/>
    <mergeCell ref="H58:H61"/>
    <mergeCell ref="I58:I61"/>
    <mergeCell ref="F58:F61"/>
    <mergeCell ref="D58:D61"/>
  </mergeCells>
  <conditionalFormatting sqref="H9:L9">
    <cfRule type="dataBar" priority="66">
      <dataBar>
        <cfvo type="min"/>
        <cfvo type="max"/>
        <color rgb="FF008AEF"/>
      </dataBar>
    </cfRule>
  </conditionalFormatting>
  <conditionalFormatting sqref="H10:J14">
    <cfRule type="dataBar" priority="65">
      <dataBar>
        <cfvo type="min"/>
        <cfvo type="max"/>
        <color rgb="FF008AEF"/>
      </dataBar>
    </cfRule>
  </conditionalFormatting>
  <conditionalFormatting sqref="A13">
    <cfRule type="dataBar" priority="64">
      <dataBar>
        <cfvo type="min"/>
        <cfvo type="max"/>
        <color rgb="FF008AEF"/>
      </dataBar>
    </cfRule>
  </conditionalFormatting>
  <conditionalFormatting sqref="H15:L15">
    <cfRule type="dataBar" priority="63">
      <dataBar>
        <cfvo type="min"/>
        <cfvo type="max"/>
        <color rgb="FF008AEF"/>
      </dataBar>
    </cfRule>
  </conditionalFormatting>
  <conditionalFormatting sqref="H22:J23 K22:L22">
    <cfRule type="dataBar" priority="62">
      <dataBar>
        <cfvo type="min"/>
        <cfvo type="max"/>
        <color rgb="FF008AEF"/>
      </dataBar>
    </cfRule>
  </conditionalFormatting>
  <conditionalFormatting sqref="H20:L20">
    <cfRule type="dataBar" priority="61">
      <dataBar>
        <cfvo type="min"/>
        <cfvo type="max"/>
        <color rgb="FF008AEF"/>
      </dataBar>
    </cfRule>
  </conditionalFormatting>
  <conditionalFormatting sqref="H16:J16">
    <cfRule type="dataBar" priority="60">
      <dataBar>
        <cfvo type="min"/>
        <cfvo type="max"/>
        <color rgb="FF008AEF"/>
      </dataBar>
    </cfRule>
  </conditionalFormatting>
  <conditionalFormatting sqref="J17:J19">
    <cfRule type="dataBar" priority="59">
      <dataBar>
        <cfvo type="min"/>
        <cfvo type="max"/>
        <color rgb="FF008AEF"/>
      </dataBar>
    </cfRule>
  </conditionalFormatting>
  <conditionalFormatting sqref="K10:K14">
    <cfRule type="dataBar" priority="58">
      <dataBar>
        <cfvo type="min"/>
        <cfvo type="max"/>
        <color rgb="FF008AEF"/>
      </dataBar>
    </cfRule>
  </conditionalFormatting>
  <conditionalFormatting sqref="K16:K19">
    <cfRule type="dataBar" priority="57">
      <dataBar>
        <cfvo type="min"/>
        <cfvo type="max"/>
        <color rgb="FF008AEF"/>
      </dataBar>
    </cfRule>
  </conditionalFormatting>
  <conditionalFormatting sqref="L16:L19">
    <cfRule type="dataBar" priority="56">
      <dataBar>
        <cfvo type="min"/>
        <cfvo type="max"/>
        <color rgb="FF008AEF"/>
      </dataBar>
    </cfRule>
  </conditionalFormatting>
  <conditionalFormatting sqref="L10:L14">
    <cfRule type="dataBar" priority="55">
      <dataBar>
        <cfvo type="min"/>
        <cfvo type="max"/>
        <color rgb="FF008AEF"/>
      </dataBar>
    </cfRule>
  </conditionalFormatting>
  <conditionalFormatting sqref="H21:L21">
    <cfRule type="dataBar" priority="54">
      <dataBar>
        <cfvo type="min"/>
        <cfvo type="max"/>
        <color rgb="FF008AEF"/>
      </dataBar>
    </cfRule>
  </conditionalFormatting>
  <conditionalFormatting sqref="A8:F32 G32 G28:G30 G8:G22">
    <cfRule type="dataBar" priority="80">
      <dataBar>
        <cfvo type="min"/>
        <cfvo type="max"/>
        <color rgb="FF008AEF"/>
      </dataBar>
    </cfRule>
  </conditionalFormatting>
  <conditionalFormatting sqref="H24:J27">
    <cfRule type="dataBar" priority="53">
      <dataBar>
        <cfvo type="min"/>
        <cfvo type="max"/>
        <color rgb="FF008AEF"/>
      </dataBar>
    </cfRule>
  </conditionalFormatting>
  <conditionalFormatting sqref="J28:K28">
    <cfRule type="dataBar" priority="51">
      <dataBar>
        <cfvo type="min"/>
        <cfvo type="max"/>
        <color rgb="FF008AEF"/>
      </dataBar>
    </cfRule>
  </conditionalFormatting>
  <conditionalFormatting sqref="I24">
    <cfRule type="dataBar" priority="47">
      <dataBar>
        <cfvo type="min"/>
        <cfvo type="max"/>
        <color rgb="FF008AEF"/>
      </dataBar>
    </cfRule>
  </conditionalFormatting>
  <conditionalFormatting sqref="I16">
    <cfRule type="dataBar" priority="46">
      <dataBar>
        <cfvo type="min"/>
        <cfvo type="max"/>
        <color rgb="FF008AEF"/>
      </dataBar>
    </cfRule>
  </conditionalFormatting>
  <conditionalFormatting sqref="I25:I26">
    <cfRule type="dataBar" priority="45">
      <dataBar>
        <cfvo type="min"/>
        <cfvo type="max"/>
        <color rgb="FF008AEF"/>
      </dataBar>
    </cfRule>
  </conditionalFormatting>
  <conditionalFormatting sqref="G35:I35">
    <cfRule type="dataBar" priority="44">
      <dataBar>
        <cfvo type="min"/>
        <cfvo type="max"/>
        <color rgb="FFFF555A"/>
      </dataBar>
    </cfRule>
  </conditionalFormatting>
  <conditionalFormatting sqref="G36">
    <cfRule type="dataBar" priority="43">
      <dataBar>
        <cfvo type="min"/>
        <cfvo type="max"/>
        <color rgb="FFFF555A"/>
      </dataBar>
    </cfRule>
  </conditionalFormatting>
  <conditionalFormatting sqref="G37:I37">
    <cfRule type="dataBar" priority="41">
      <dataBar>
        <cfvo type="min"/>
        <cfvo type="max"/>
        <color rgb="FFFF555A"/>
      </dataBar>
    </cfRule>
  </conditionalFormatting>
  <conditionalFormatting sqref="G44:I44">
    <cfRule type="dataBar" priority="40">
      <dataBar>
        <cfvo type="min"/>
        <cfvo type="max"/>
        <color rgb="FFFF555A"/>
      </dataBar>
    </cfRule>
  </conditionalFormatting>
  <conditionalFormatting sqref="G48:G50 I48:I50 H48">
    <cfRule type="dataBar" priority="39">
      <dataBar>
        <cfvo type="min"/>
        <cfvo type="max"/>
        <color rgb="FFFF555A"/>
      </dataBar>
    </cfRule>
  </conditionalFormatting>
  <conditionalFormatting sqref="G57:I57">
    <cfRule type="dataBar" priority="38">
      <dataBar>
        <cfvo type="min"/>
        <cfvo type="max"/>
        <color rgb="FFFF555A"/>
      </dataBar>
    </cfRule>
  </conditionalFormatting>
  <conditionalFormatting sqref="H36">
    <cfRule type="dataBar" priority="35">
      <dataBar>
        <cfvo type="min"/>
        <cfvo type="max"/>
        <color rgb="FFFF555A"/>
      </dataBar>
    </cfRule>
  </conditionalFormatting>
  <conditionalFormatting sqref="I36">
    <cfRule type="dataBar" priority="33">
      <dataBar>
        <cfvo type="min"/>
        <cfvo type="max"/>
        <color rgb="FFFF555A"/>
      </dataBar>
    </cfRule>
  </conditionalFormatting>
  <conditionalFormatting sqref="H49">
    <cfRule type="dataBar" priority="19">
      <dataBar>
        <cfvo type="min"/>
        <cfvo type="max"/>
        <color rgb="FFFF555A"/>
      </dataBar>
    </cfRule>
  </conditionalFormatting>
  <conditionalFormatting sqref="F49">
    <cfRule type="dataBar" priority="18">
      <dataBar>
        <cfvo type="min"/>
        <cfvo type="max"/>
        <color rgb="FFFF555A"/>
      </dataBar>
    </cfRule>
  </conditionalFormatting>
  <conditionalFormatting sqref="H23:J23">
    <cfRule type="dataBar" priority="14">
      <dataBar>
        <cfvo type="min"/>
        <cfvo type="max"/>
        <color rgb="FF008AEF"/>
      </dataBar>
    </cfRule>
  </conditionalFormatting>
  <conditionalFormatting sqref="I23">
    <cfRule type="dataBar" priority="13">
      <dataBar>
        <cfvo type="min"/>
        <cfvo type="max"/>
        <color rgb="FF008AEF"/>
      </dataBar>
    </cfRule>
  </conditionalFormatting>
  <conditionalFormatting sqref="B53">
    <cfRule type="dataBar" priority="12">
      <dataBar>
        <cfvo type="min"/>
        <cfvo type="max"/>
        <color rgb="FF008AEF"/>
      </dataBar>
    </cfRule>
  </conditionalFormatting>
  <conditionalFormatting sqref="F64 A64 E40:E56 A34:A48 A57:F57 B35:C56 F35:F48 D35:D48 E35:E38 C58:E63 B58:B61 A63:C63 C62:F62">
    <cfRule type="dataBar" priority="355">
      <dataBar>
        <cfvo type="min"/>
        <cfvo type="max"/>
        <color rgb="FFFF555A"/>
      </dataBar>
    </cfRule>
  </conditionalFormatting>
  <conditionalFormatting sqref="H64 H48 H36:H45 H57">
    <cfRule type="dataBar" priority="365">
      <dataBar>
        <cfvo type="min"/>
        <cfvo type="max"/>
        <color rgb="FFFF555A"/>
      </dataBar>
    </cfRule>
  </conditionalFormatting>
  <conditionalFormatting sqref="B68:B71">
    <cfRule type="dataBar" priority="11">
      <dataBar>
        <cfvo type="min"/>
        <cfvo type="max"/>
        <color rgb="FFFF555A"/>
      </dataBar>
    </cfRule>
  </conditionalFormatting>
  <conditionalFormatting sqref="F58:F63">
    <cfRule type="dataBar" priority="459">
      <dataBar>
        <cfvo type="min"/>
        <cfvo type="max"/>
        <color rgb="FFFF555A"/>
      </dataBar>
    </cfRule>
  </conditionalFormatting>
  <conditionalFormatting sqref="I48:I50 I44:I45 I36:I38 I57:I64">
    <cfRule type="dataBar" priority="477">
      <dataBar>
        <cfvo type="min"/>
        <cfvo type="max"/>
        <color rgb="FFFF555A"/>
      </dataBar>
    </cfRule>
  </conditionalFormatting>
  <conditionalFormatting sqref="G31">
    <cfRule type="dataBar" priority="10">
      <dataBar>
        <cfvo type="min"/>
        <cfvo type="max"/>
        <color rgb="FF008AEF"/>
      </dataBar>
    </cfRule>
  </conditionalFormatting>
  <conditionalFormatting sqref="H18">
    <cfRule type="dataBar" priority="6">
      <dataBar>
        <cfvo type="min"/>
        <cfvo type="max"/>
        <color rgb="FF008AEF"/>
      </dataBar>
    </cfRule>
  </conditionalFormatting>
  <conditionalFormatting sqref="I18">
    <cfRule type="dataBar" priority="7">
      <dataBar>
        <cfvo type="min"/>
        <cfvo type="max"/>
        <color rgb="FF008AEF"/>
      </dataBar>
    </cfRule>
  </conditionalFormatting>
  <conditionalFormatting sqref="E39">
    <cfRule type="dataBar" priority="5">
      <dataBar>
        <cfvo type="min"/>
        <cfvo type="max"/>
        <color rgb="FFFF555A"/>
      </dataBar>
    </cfRule>
  </conditionalFormatting>
  <conditionalFormatting sqref="A62:B62">
    <cfRule type="dataBar" priority="4">
      <dataBar>
        <cfvo type="min"/>
        <cfvo type="max"/>
        <color rgb="FFFF555A"/>
      </dataBar>
    </cfRule>
  </conditionalFormatting>
  <conditionalFormatting sqref="G62:I62">
    <cfRule type="dataBar" priority="3">
      <dataBar>
        <cfvo type="min"/>
        <cfvo type="max"/>
        <color rgb="FFFF555A"/>
      </dataBar>
    </cfRule>
  </conditionalFormatting>
  <conditionalFormatting sqref="H62">
    <cfRule type="dataBar" priority="2">
      <dataBar>
        <cfvo type="min"/>
        <cfvo type="max"/>
        <color rgb="FFFF555A"/>
      </dataBar>
    </cfRule>
  </conditionalFormatting>
  <conditionalFormatting sqref="G36:G64">
    <cfRule type="dataBar" priority="539">
      <dataBar>
        <cfvo type="min"/>
        <cfvo type="max"/>
        <color rgb="FFFF555A"/>
      </dataBar>
    </cfRule>
  </conditionalFormatting>
  <conditionalFormatting sqref="H58:H61">
    <cfRule type="dataBar" priority="1">
      <dataBar>
        <cfvo type="min"/>
        <cfvo type="max"/>
        <color rgb="FFFF555A"/>
      </dataBar>
    </cfRule>
  </conditionalFormatting>
  <pageMargins left="0.17" right="0.16" top="0.22" bottom="0.26" header="0.17" footer="0.17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72"/>
  <sheetViews>
    <sheetView tabSelected="1" topLeftCell="A19" workbookViewId="0">
      <selection activeCell="E27" sqref="E27:H27"/>
    </sheetView>
  </sheetViews>
  <sheetFormatPr defaultRowHeight="12.75" x14ac:dyDescent="0.2"/>
  <cols>
    <col min="1" max="1" width="48" customWidth="1"/>
    <col min="2" max="2" width="25.5703125" customWidth="1"/>
    <col min="3" max="3" width="11.140625" customWidth="1"/>
    <col min="4" max="4" width="10" customWidth="1"/>
    <col min="5" max="5" width="10" bestFit="1" customWidth="1"/>
    <col min="6" max="6" width="12.5703125" customWidth="1"/>
    <col min="7" max="7" width="11.28515625" customWidth="1"/>
    <col min="8" max="8" width="11" customWidth="1"/>
    <col min="9" max="9" width="10.28515625" customWidth="1"/>
    <col min="10" max="10" width="13" customWidth="1"/>
    <col min="11" max="11" width="11.140625" customWidth="1"/>
    <col min="12" max="12" width="12.85546875" customWidth="1"/>
  </cols>
  <sheetData>
    <row r="1" spans="1:12" x14ac:dyDescent="0.2">
      <c r="A1" s="200" t="s">
        <v>63</v>
      </c>
      <c r="B1" s="201"/>
      <c r="D1" s="218" t="s">
        <v>107</v>
      </c>
      <c r="E1" s="219"/>
      <c r="F1" s="219"/>
      <c r="G1" s="220"/>
    </row>
    <row r="2" spans="1:12" x14ac:dyDescent="0.2">
      <c r="A2" s="29" t="s">
        <v>47</v>
      </c>
      <c r="B2" s="184">
        <v>57587</v>
      </c>
      <c r="D2" s="221" t="s">
        <v>53</v>
      </c>
      <c r="E2" s="222"/>
      <c r="F2" s="222"/>
      <c r="G2" s="57">
        <f>SUM(B2+E27-D67)</f>
        <v>57586.530199999994</v>
      </c>
      <c r="K2" s="184"/>
      <c r="L2" s="109"/>
    </row>
    <row r="3" spans="1:12" ht="24" x14ac:dyDescent="0.2">
      <c r="A3" s="29" t="s">
        <v>137</v>
      </c>
      <c r="B3" s="37">
        <f>SUM(F62)</f>
        <v>3439</v>
      </c>
      <c r="D3" s="221" t="s">
        <v>106</v>
      </c>
      <c r="E3" s="222"/>
      <c r="F3" s="222"/>
      <c r="G3" s="58">
        <f>SUM(B3)</f>
        <v>3439</v>
      </c>
      <c r="L3" s="109"/>
    </row>
    <row r="4" spans="1:12" ht="13.5" thickBot="1" x14ac:dyDescent="0.25">
      <c r="A4" s="29" t="s">
        <v>136</v>
      </c>
      <c r="B4" s="56">
        <f>SUM(B2-B3)</f>
        <v>54148</v>
      </c>
      <c r="D4" s="223" t="s">
        <v>57</v>
      </c>
      <c r="E4" s="224"/>
      <c r="F4" s="224"/>
      <c r="G4" s="59">
        <f>SUM(F66)</f>
        <v>1127.8098</v>
      </c>
      <c r="I4" s="108"/>
      <c r="K4" s="110"/>
      <c r="L4" s="109"/>
    </row>
    <row r="5" spans="1:12" ht="13.5" thickBot="1" x14ac:dyDescent="0.25">
      <c r="D5" s="275" t="s">
        <v>145</v>
      </c>
      <c r="E5" s="276"/>
      <c r="F5" s="277"/>
      <c r="G5" s="60">
        <f>SUM(G2-G3+G4)</f>
        <v>55275.34</v>
      </c>
      <c r="K5" s="108"/>
    </row>
    <row r="6" spans="1:12" ht="13.5" thickBot="1" x14ac:dyDescent="0.25">
      <c r="G6" s="61">
        <f>SUM(G5-G2)</f>
        <v>-2311.1901999999973</v>
      </c>
    </row>
    <row r="7" spans="1:12" ht="13.5" thickBot="1" x14ac:dyDescent="0.25"/>
    <row r="8" spans="1:12" ht="13.5" thickBot="1" x14ac:dyDescent="0.25">
      <c r="A8" s="241" t="s">
        <v>108</v>
      </c>
      <c r="B8" s="242"/>
      <c r="C8" s="242"/>
      <c r="D8" s="242"/>
      <c r="E8" s="242"/>
      <c r="F8" s="242"/>
      <c r="G8" s="242"/>
      <c r="H8" s="243"/>
    </row>
    <row r="9" spans="1:12" ht="36" x14ac:dyDescent="0.2">
      <c r="A9" s="178" t="s">
        <v>76</v>
      </c>
      <c r="B9" s="2" t="s">
        <v>3</v>
      </c>
      <c r="C9" s="182" t="s">
        <v>33</v>
      </c>
      <c r="D9" s="65" t="s">
        <v>65</v>
      </c>
      <c r="E9" s="1" t="s">
        <v>4</v>
      </c>
      <c r="F9" s="1" t="s">
        <v>5</v>
      </c>
      <c r="G9" s="65" t="s">
        <v>105</v>
      </c>
      <c r="H9" s="2" t="s">
        <v>102</v>
      </c>
    </row>
    <row r="10" spans="1:12" x14ac:dyDescent="0.2">
      <c r="A10" s="208" t="s">
        <v>40</v>
      </c>
      <c r="B10" s="179" t="s">
        <v>101</v>
      </c>
      <c r="C10" s="266">
        <v>34205</v>
      </c>
      <c r="D10" s="210">
        <v>34600</v>
      </c>
      <c r="E10" s="3">
        <v>130</v>
      </c>
      <c r="F10" s="78">
        <v>243</v>
      </c>
      <c r="G10" s="3">
        <f>SUM(E10*F10)</f>
        <v>31590</v>
      </c>
      <c r="H10" s="231">
        <f>SUM(G10:G12)</f>
        <v>32170</v>
      </c>
    </row>
    <row r="11" spans="1:12" ht="24" x14ac:dyDescent="0.2">
      <c r="A11" s="208"/>
      <c r="B11" s="179" t="s">
        <v>31</v>
      </c>
      <c r="C11" s="266"/>
      <c r="D11" s="210"/>
      <c r="E11" s="3">
        <v>130</v>
      </c>
      <c r="F11" s="78">
        <v>4</v>
      </c>
      <c r="G11" s="3">
        <f t="shared" ref="G11" si="0">SUM(E11*F11)</f>
        <v>520</v>
      </c>
      <c r="H11" s="231"/>
    </row>
    <row r="12" spans="1:12" ht="24.75" thickBot="1" x14ac:dyDescent="0.25">
      <c r="A12" s="176" t="s">
        <v>41</v>
      </c>
      <c r="B12" s="179" t="s">
        <v>6</v>
      </c>
      <c r="C12" s="267"/>
      <c r="D12" s="268"/>
      <c r="E12" s="79">
        <v>5</v>
      </c>
      <c r="F12" s="180">
        <v>12</v>
      </c>
      <c r="G12" s="79">
        <f>SUM(E12*F12)</f>
        <v>60</v>
      </c>
      <c r="H12" s="236"/>
    </row>
    <row r="13" spans="1:12" ht="36" x14ac:dyDescent="0.2">
      <c r="A13" s="181" t="s">
        <v>42</v>
      </c>
      <c r="B13" s="114" t="s">
        <v>3</v>
      </c>
      <c r="C13" s="65" t="s">
        <v>33</v>
      </c>
      <c r="D13" s="65" t="s">
        <v>65</v>
      </c>
      <c r="E13" s="1" t="s">
        <v>4</v>
      </c>
      <c r="F13" s="1" t="s">
        <v>5</v>
      </c>
      <c r="G13" s="65" t="s">
        <v>105</v>
      </c>
      <c r="H13" s="2" t="s">
        <v>102</v>
      </c>
    </row>
    <row r="14" spans="1:12" ht="24" x14ac:dyDescent="0.2">
      <c r="A14" s="9" t="s">
        <v>7</v>
      </c>
      <c r="B14" s="10" t="s">
        <v>8</v>
      </c>
      <c r="C14" s="278">
        <v>2025</v>
      </c>
      <c r="D14" s="210">
        <v>380</v>
      </c>
      <c r="E14" s="3">
        <v>25</v>
      </c>
      <c r="F14" s="78">
        <v>1</v>
      </c>
      <c r="G14" s="3">
        <f>SUM(F14*E14)</f>
        <v>25</v>
      </c>
      <c r="H14" s="231">
        <f>SUM(G14:G17)</f>
        <v>1630</v>
      </c>
    </row>
    <row r="15" spans="1:12" ht="24" x14ac:dyDescent="0.2">
      <c r="A15" s="9" t="s">
        <v>9</v>
      </c>
      <c r="B15" s="10" t="s">
        <v>10</v>
      </c>
      <c r="C15" s="278"/>
      <c r="D15" s="210"/>
      <c r="E15" s="3">
        <v>200</v>
      </c>
      <c r="F15" s="78">
        <v>3</v>
      </c>
      <c r="G15" s="3">
        <f>SUM(E15*F15)</f>
        <v>600</v>
      </c>
      <c r="H15" s="231"/>
    </row>
    <row r="16" spans="1:12" x14ac:dyDescent="0.2">
      <c r="A16" s="9" t="s">
        <v>96</v>
      </c>
      <c r="B16" s="10" t="s">
        <v>97</v>
      </c>
      <c r="C16" s="278"/>
      <c r="D16" s="210"/>
      <c r="E16" s="183">
        <v>0.5</v>
      </c>
      <c r="F16" s="78">
        <v>10</v>
      </c>
      <c r="G16" s="3">
        <f>SUM(E16*F16)</f>
        <v>5</v>
      </c>
      <c r="H16" s="231"/>
    </row>
    <row r="17" spans="1:10" ht="24.75" thickBot="1" x14ac:dyDescent="0.25">
      <c r="A17" s="12" t="s">
        <v>11</v>
      </c>
      <c r="B17" s="13" t="s">
        <v>141</v>
      </c>
      <c r="C17" s="279"/>
      <c r="D17" s="211"/>
      <c r="E17" s="6">
        <v>10</v>
      </c>
      <c r="F17" s="89">
        <v>100</v>
      </c>
      <c r="G17" s="6">
        <f t="shared" ref="G17" si="1">SUM(F17*E17)</f>
        <v>1000</v>
      </c>
      <c r="H17" s="232"/>
    </row>
    <row r="18" spans="1:10" ht="36" x14ac:dyDescent="0.2">
      <c r="A18" s="64" t="s">
        <v>43</v>
      </c>
      <c r="B18" s="65" t="s">
        <v>3</v>
      </c>
      <c r="C18" s="65" t="s">
        <v>33</v>
      </c>
      <c r="D18" s="65" t="s">
        <v>65</v>
      </c>
      <c r="E18" s="1" t="s">
        <v>4</v>
      </c>
      <c r="F18" s="1" t="s">
        <v>5</v>
      </c>
      <c r="G18" s="65" t="s">
        <v>105</v>
      </c>
      <c r="H18" s="2" t="s">
        <v>102</v>
      </c>
    </row>
    <row r="19" spans="1:10" ht="24.75" thickBot="1" x14ac:dyDescent="0.25">
      <c r="A19" s="12" t="s">
        <v>1</v>
      </c>
      <c r="B19" s="13" t="s">
        <v>98</v>
      </c>
      <c r="C19" s="146">
        <v>1000</v>
      </c>
      <c r="D19" s="146">
        <v>693</v>
      </c>
      <c r="E19" s="94"/>
      <c r="F19" s="94"/>
      <c r="G19" s="6">
        <v>0</v>
      </c>
      <c r="H19" s="70">
        <v>0</v>
      </c>
    </row>
    <row r="20" spans="1:10" ht="36" x14ac:dyDescent="0.2">
      <c r="A20" s="64" t="s">
        <v>23</v>
      </c>
      <c r="B20" s="65" t="s">
        <v>3</v>
      </c>
      <c r="C20" s="65" t="s">
        <v>33</v>
      </c>
      <c r="D20" s="65" t="s">
        <v>65</v>
      </c>
      <c r="E20" s="1" t="s">
        <v>4</v>
      </c>
      <c r="F20" s="1" t="s">
        <v>5</v>
      </c>
      <c r="G20" s="65" t="s">
        <v>105</v>
      </c>
      <c r="H20" s="2" t="s">
        <v>102</v>
      </c>
    </row>
    <row r="21" spans="1:10" x14ac:dyDescent="0.2">
      <c r="A21" s="147" t="s">
        <v>109</v>
      </c>
      <c r="B21" s="144" t="s">
        <v>138</v>
      </c>
      <c r="C21" s="268"/>
      <c r="D21" s="210">
        <v>103</v>
      </c>
      <c r="E21" s="145">
        <v>2921</v>
      </c>
      <c r="F21" s="116"/>
      <c r="G21" s="145">
        <v>2921</v>
      </c>
      <c r="H21" s="231">
        <f>SUM(G21:G25)</f>
        <v>4921</v>
      </c>
    </row>
    <row r="22" spans="1:10" ht="24" x14ac:dyDescent="0.2">
      <c r="A22" s="147" t="s">
        <v>110</v>
      </c>
      <c r="B22" s="144" t="s">
        <v>138</v>
      </c>
      <c r="C22" s="280"/>
      <c r="D22" s="210"/>
      <c r="E22" s="145">
        <v>518.21</v>
      </c>
      <c r="F22" s="116"/>
      <c r="G22" s="145">
        <v>518</v>
      </c>
      <c r="H22" s="231"/>
    </row>
    <row r="23" spans="1:10" x14ac:dyDescent="0.2">
      <c r="A23" s="187" t="s">
        <v>146</v>
      </c>
      <c r="B23" s="144" t="s">
        <v>138</v>
      </c>
      <c r="C23" s="280"/>
      <c r="D23" s="210"/>
      <c r="E23" s="145">
        <v>1482</v>
      </c>
      <c r="F23" s="116"/>
      <c r="G23" s="145">
        <f>SUM(E23)</f>
        <v>1482</v>
      </c>
      <c r="H23" s="231"/>
    </row>
    <row r="24" spans="1:10" ht="36" x14ac:dyDescent="0.2">
      <c r="A24" s="71" t="s">
        <v>13</v>
      </c>
      <c r="B24" s="72" t="s">
        <v>55</v>
      </c>
      <c r="C24" s="280"/>
      <c r="D24" s="210"/>
      <c r="E24" s="3">
        <v>0</v>
      </c>
      <c r="F24" s="116"/>
      <c r="G24" s="3">
        <v>0</v>
      </c>
      <c r="H24" s="231"/>
    </row>
    <row r="25" spans="1:10" ht="13.5" thickBot="1" x14ac:dyDescent="0.25">
      <c r="A25" s="43" t="s">
        <v>14</v>
      </c>
      <c r="B25" s="74" t="s">
        <v>15</v>
      </c>
      <c r="C25" s="281"/>
      <c r="D25" s="211"/>
      <c r="E25" s="6">
        <v>0</v>
      </c>
      <c r="F25" s="94"/>
      <c r="G25" s="6">
        <v>0</v>
      </c>
      <c r="H25" s="232"/>
    </row>
    <row r="26" spans="1:10" ht="13.5" thickBot="1" x14ac:dyDescent="0.25">
      <c r="A26" s="285" t="s">
        <v>126</v>
      </c>
      <c r="B26" s="286"/>
      <c r="C26" s="168"/>
      <c r="D26" s="167">
        <f>SUM(D21+D19+D14+D10)</f>
        <v>35776</v>
      </c>
      <c r="E26" s="169"/>
      <c r="F26" s="170"/>
      <c r="G26" s="169">
        <f>SUM(G22+G21+G19+G17+G15+G16+G14+G11+G10+G23+G12)</f>
        <v>38721</v>
      </c>
      <c r="H26" s="171">
        <f>SUM(H21+H19+H14+H10)</f>
        <v>38721</v>
      </c>
    </row>
    <row r="27" spans="1:10" ht="13.5" thickBot="1" x14ac:dyDescent="0.25">
      <c r="A27" s="225" t="s">
        <v>125</v>
      </c>
      <c r="B27" s="226"/>
      <c r="C27" s="226"/>
      <c r="D27" s="227"/>
      <c r="E27" s="282">
        <f>SUM(H21+H19+H14+H10)</f>
        <v>38721</v>
      </c>
      <c r="F27" s="283"/>
      <c r="G27" s="283"/>
      <c r="H27" s="284"/>
    </row>
    <row r="28" spans="1:10" x14ac:dyDescent="0.2">
      <c r="A28" s="36"/>
      <c r="B28" s="36"/>
      <c r="C28" s="36"/>
      <c r="D28" s="36"/>
      <c r="E28" s="36"/>
      <c r="F28" s="36"/>
      <c r="G28" s="36"/>
    </row>
    <row r="29" spans="1:10" x14ac:dyDescent="0.2">
      <c r="A29" s="36"/>
      <c r="B29" s="36"/>
      <c r="C29" s="36"/>
      <c r="D29" s="36"/>
      <c r="E29" s="36"/>
      <c r="F29" s="36"/>
      <c r="G29" s="36"/>
    </row>
    <row r="30" spans="1:10" x14ac:dyDescent="0.2">
      <c r="A30" s="36"/>
      <c r="B30" s="36"/>
      <c r="C30" s="36"/>
      <c r="D30" s="36"/>
      <c r="E30" s="36"/>
      <c r="F30" s="36"/>
      <c r="G30" s="36"/>
      <c r="J30" s="127"/>
    </row>
    <row r="31" spans="1:10" x14ac:dyDescent="0.2">
      <c r="A31" s="36"/>
      <c r="B31" s="36"/>
      <c r="C31" s="36"/>
      <c r="D31" s="36"/>
      <c r="E31" s="36"/>
      <c r="F31" s="36"/>
      <c r="G31" s="36"/>
    </row>
    <row r="32" spans="1:10" ht="13.5" thickBot="1" x14ac:dyDescent="0.25">
      <c r="H32" s="55"/>
      <c r="I32" s="55"/>
    </row>
    <row r="33" spans="1:9" ht="13.5" thickBot="1" x14ac:dyDescent="0.25">
      <c r="A33" s="256" t="s">
        <v>111</v>
      </c>
      <c r="B33" s="257"/>
      <c r="C33" s="257"/>
      <c r="D33" s="257"/>
      <c r="E33" s="257"/>
      <c r="F33" s="258"/>
      <c r="H33" s="55"/>
      <c r="I33" s="55"/>
    </row>
    <row r="34" spans="1:9" ht="36" x14ac:dyDescent="0.2">
      <c r="A34" s="254" t="s">
        <v>27</v>
      </c>
      <c r="B34" s="255"/>
      <c r="C34" s="1" t="s">
        <v>72</v>
      </c>
      <c r="D34" s="2" t="s">
        <v>65</v>
      </c>
      <c r="E34" s="153" t="s">
        <v>113</v>
      </c>
      <c r="F34" s="142" t="s">
        <v>112</v>
      </c>
    </row>
    <row r="35" spans="1:9" ht="60.75" thickBot="1" x14ac:dyDescent="0.25">
      <c r="A35" s="23" t="s">
        <v>114</v>
      </c>
      <c r="B35" s="24" t="s">
        <v>44</v>
      </c>
      <c r="C35" s="25">
        <v>1550</v>
      </c>
      <c r="D35" s="152">
        <f>SUM(C35)</f>
        <v>1550</v>
      </c>
      <c r="E35" s="156">
        <v>202</v>
      </c>
      <c r="F35" s="157">
        <f>SUM(E35)</f>
        <v>202</v>
      </c>
    </row>
    <row r="36" spans="1:9" ht="36" x14ac:dyDescent="0.2">
      <c r="A36" s="254" t="s">
        <v>24</v>
      </c>
      <c r="B36" s="255"/>
      <c r="C36" s="1" t="s">
        <v>72</v>
      </c>
      <c r="D36" s="2" t="s">
        <v>65</v>
      </c>
      <c r="E36" s="153" t="s">
        <v>113</v>
      </c>
      <c r="F36" s="142" t="s">
        <v>112</v>
      </c>
    </row>
    <row r="37" spans="1:9" x14ac:dyDescent="0.2">
      <c r="A37" s="208" t="s">
        <v>25</v>
      </c>
      <c r="B37" s="10" t="s">
        <v>58</v>
      </c>
      <c r="C37" s="27">
        <v>2</v>
      </c>
      <c r="D37" s="262">
        <f>SUM(C37:C42)</f>
        <v>13304</v>
      </c>
      <c r="E37" s="154">
        <v>2</v>
      </c>
      <c r="F37" s="260">
        <f>SUM(E37:E42)</f>
        <v>13502.660000000002</v>
      </c>
    </row>
    <row r="38" spans="1:9" x14ac:dyDescent="0.2">
      <c r="A38" s="208"/>
      <c r="B38" s="10" t="s">
        <v>59</v>
      </c>
      <c r="C38" s="27">
        <v>12088</v>
      </c>
      <c r="D38" s="262"/>
      <c r="E38" s="154">
        <f>SUM(49.34*249)</f>
        <v>12285.660000000002</v>
      </c>
      <c r="F38" s="196"/>
    </row>
    <row r="39" spans="1:9" x14ac:dyDescent="0.2">
      <c r="A39" s="208"/>
      <c r="B39" s="28" t="s">
        <v>20</v>
      </c>
      <c r="C39" s="27">
        <v>10</v>
      </c>
      <c r="D39" s="262"/>
      <c r="E39" s="154">
        <v>10</v>
      </c>
      <c r="F39" s="196"/>
    </row>
    <row r="40" spans="1:9" x14ac:dyDescent="0.2">
      <c r="A40" s="208"/>
      <c r="B40" s="29" t="s">
        <v>21</v>
      </c>
      <c r="C40" s="27">
        <v>0</v>
      </c>
      <c r="D40" s="262"/>
      <c r="E40" s="154">
        <v>0</v>
      </c>
      <c r="F40" s="196"/>
    </row>
    <row r="41" spans="1:9" x14ac:dyDescent="0.2">
      <c r="A41" s="208"/>
      <c r="B41" s="28" t="s">
        <v>74</v>
      </c>
      <c r="C41" s="27">
        <v>945</v>
      </c>
      <c r="D41" s="262"/>
      <c r="E41" s="154">
        <v>945</v>
      </c>
      <c r="F41" s="196"/>
    </row>
    <row r="42" spans="1:9" ht="24.75" thickBot="1" x14ac:dyDescent="0.25">
      <c r="A42" s="73" t="s">
        <v>26</v>
      </c>
      <c r="B42" s="13" t="s">
        <v>0</v>
      </c>
      <c r="C42" s="27">
        <v>259</v>
      </c>
      <c r="D42" s="263"/>
      <c r="E42" s="102">
        <v>260</v>
      </c>
      <c r="F42" s="197"/>
    </row>
    <row r="43" spans="1:9" ht="36" x14ac:dyDescent="0.2">
      <c r="A43" s="206" t="s">
        <v>17</v>
      </c>
      <c r="B43" s="207"/>
      <c r="C43" s="1" t="s">
        <v>72</v>
      </c>
      <c r="D43" s="2" t="s">
        <v>65</v>
      </c>
      <c r="E43" s="153" t="s">
        <v>113</v>
      </c>
      <c r="F43" s="142" t="s">
        <v>112</v>
      </c>
    </row>
    <row r="44" spans="1:9" ht="24" x14ac:dyDescent="0.2">
      <c r="A44" s="71" t="s">
        <v>18</v>
      </c>
      <c r="B44" s="30" t="s">
        <v>60</v>
      </c>
      <c r="C44" s="27">
        <v>16150</v>
      </c>
      <c r="D44" s="264">
        <f>SUM(C44:C48)</f>
        <v>17684</v>
      </c>
      <c r="E44" s="101">
        <v>16150</v>
      </c>
      <c r="F44" s="259">
        <f>SUM(E44:E48)</f>
        <v>17690</v>
      </c>
    </row>
    <row r="45" spans="1:9" x14ac:dyDescent="0.2">
      <c r="A45" s="177" t="s">
        <v>134</v>
      </c>
      <c r="B45" s="30" t="s">
        <v>135</v>
      </c>
      <c r="C45" s="27">
        <v>910</v>
      </c>
      <c r="D45" s="264"/>
      <c r="E45" s="101">
        <v>910</v>
      </c>
      <c r="F45" s="259"/>
    </row>
    <row r="46" spans="1:9" ht="36" x14ac:dyDescent="0.2">
      <c r="A46" s="208" t="s">
        <v>19</v>
      </c>
      <c r="B46" s="30" t="s">
        <v>93</v>
      </c>
      <c r="C46" s="27">
        <v>0</v>
      </c>
      <c r="D46" s="264"/>
      <c r="E46" s="101">
        <v>0</v>
      </c>
      <c r="F46" s="259"/>
    </row>
    <row r="47" spans="1:9" x14ac:dyDescent="0.2">
      <c r="A47" s="269"/>
      <c r="B47" s="48" t="s">
        <v>140</v>
      </c>
      <c r="C47" s="27">
        <v>164</v>
      </c>
      <c r="D47" s="265"/>
      <c r="E47" s="154">
        <v>170</v>
      </c>
      <c r="F47" s="260"/>
    </row>
    <row r="48" spans="1:9" ht="24.75" thickBot="1" x14ac:dyDescent="0.25">
      <c r="A48" s="269"/>
      <c r="B48" s="48" t="s">
        <v>122</v>
      </c>
      <c r="C48" s="27">
        <v>460</v>
      </c>
      <c r="D48" s="265"/>
      <c r="E48" s="154">
        <v>460</v>
      </c>
      <c r="F48" s="260"/>
    </row>
    <row r="49" spans="1:8" ht="36" x14ac:dyDescent="0.2">
      <c r="A49" s="254" t="s">
        <v>77</v>
      </c>
      <c r="B49" s="255"/>
      <c r="C49" s="1" t="s">
        <v>72</v>
      </c>
      <c r="D49" s="2" t="s">
        <v>65</v>
      </c>
      <c r="E49" s="153" t="s">
        <v>113</v>
      </c>
      <c r="F49" s="142" t="s">
        <v>112</v>
      </c>
    </row>
    <row r="50" spans="1:8" x14ac:dyDescent="0.2">
      <c r="A50" s="269" t="s">
        <v>132</v>
      </c>
      <c r="B50" s="103" t="s">
        <v>81</v>
      </c>
      <c r="C50" s="49">
        <v>77</v>
      </c>
      <c r="D50" s="204">
        <f>SUM(C50:C60)</f>
        <v>2088</v>
      </c>
      <c r="E50" s="49">
        <v>100</v>
      </c>
      <c r="F50" s="259">
        <f>SUM(E50:E60)</f>
        <v>2760</v>
      </c>
    </row>
    <row r="51" spans="1:8" x14ac:dyDescent="0.2">
      <c r="A51" s="270"/>
      <c r="B51" s="103" t="s">
        <v>131</v>
      </c>
      <c r="C51" s="49">
        <v>100</v>
      </c>
      <c r="D51" s="204"/>
      <c r="E51" s="49">
        <v>700</v>
      </c>
      <c r="F51" s="259"/>
    </row>
    <row r="52" spans="1:8" x14ac:dyDescent="0.2">
      <c r="A52" s="270"/>
      <c r="B52" s="29" t="s">
        <v>80</v>
      </c>
      <c r="C52" s="49">
        <v>512</v>
      </c>
      <c r="D52" s="204"/>
      <c r="E52" s="49">
        <v>0</v>
      </c>
      <c r="F52" s="259"/>
    </row>
    <row r="53" spans="1:8" x14ac:dyDescent="0.2">
      <c r="A53" s="270"/>
      <c r="B53" s="29" t="s">
        <v>37</v>
      </c>
      <c r="C53" s="49">
        <v>572</v>
      </c>
      <c r="D53" s="204"/>
      <c r="E53" s="49">
        <v>600</v>
      </c>
      <c r="F53" s="259"/>
    </row>
    <row r="54" spans="1:8" ht="24" x14ac:dyDescent="0.2">
      <c r="A54" s="270"/>
      <c r="B54" s="10" t="s">
        <v>88</v>
      </c>
      <c r="C54" s="49">
        <v>25</v>
      </c>
      <c r="D54" s="204"/>
      <c r="E54" s="49">
        <v>25</v>
      </c>
      <c r="F54" s="259"/>
    </row>
    <row r="55" spans="1:8" x14ac:dyDescent="0.2">
      <c r="A55" s="270"/>
      <c r="B55" s="29" t="s">
        <v>36</v>
      </c>
      <c r="C55" s="49">
        <v>500</v>
      </c>
      <c r="D55" s="204"/>
      <c r="E55" s="49">
        <v>500</v>
      </c>
      <c r="F55" s="259"/>
    </row>
    <row r="56" spans="1:8" x14ac:dyDescent="0.2">
      <c r="A56" s="270"/>
      <c r="B56" s="103" t="s">
        <v>115</v>
      </c>
      <c r="C56" s="27">
        <v>12</v>
      </c>
      <c r="D56" s="204"/>
      <c r="E56" s="49">
        <v>0</v>
      </c>
      <c r="F56" s="259"/>
    </row>
    <row r="57" spans="1:8" x14ac:dyDescent="0.2">
      <c r="A57" s="270"/>
      <c r="B57" s="103" t="s">
        <v>85</v>
      </c>
      <c r="C57" s="27">
        <v>90</v>
      </c>
      <c r="D57" s="204"/>
      <c r="E57" s="49">
        <v>90</v>
      </c>
      <c r="F57" s="259"/>
    </row>
    <row r="58" spans="1:8" ht="24" x14ac:dyDescent="0.2">
      <c r="A58" s="270"/>
      <c r="B58" s="103" t="s">
        <v>116</v>
      </c>
      <c r="C58" s="27">
        <v>200</v>
      </c>
      <c r="D58" s="204"/>
      <c r="E58" s="49">
        <v>295</v>
      </c>
      <c r="F58" s="259"/>
    </row>
    <row r="59" spans="1:8" x14ac:dyDescent="0.2">
      <c r="A59" s="270"/>
      <c r="B59" s="103" t="s">
        <v>139</v>
      </c>
      <c r="C59" s="27">
        <v>0</v>
      </c>
      <c r="D59" s="214"/>
      <c r="E59" s="27">
        <v>350</v>
      </c>
      <c r="F59" s="260"/>
    </row>
    <row r="60" spans="1:8" ht="13.5" thickBot="1" x14ac:dyDescent="0.25">
      <c r="A60" s="271"/>
      <c r="B60" s="50" t="s">
        <v>38</v>
      </c>
      <c r="C60" s="7"/>
      <c r="D60" s="205"/>
      <c r="E60" s="7">
        <v>100</v>
      </c>
      <c r="F60" s="261"/>
      <c r="H60" s="108"/>
    </row>
    <row r="61" spans="1:8" ht="36" x14ac:dyDescent="0.2">
      <c r="A61" s="188" t="s">
        <v>49</v>
      </c>
      <c r="B61" s="189"/>
      <c r="C61" s="1" t="s">
        <v>130</v>
      </c>
      <c r="D61" s="2" t="s">
        <v>129</v>
      </c>
      <c r="E61" s="153" t="s">
        <v>113</v>
      </c>
      <c r="F61" s="142" t="s">
        <v>112</v>
      </c>
    </row>
    <row r="62" spans="1:8" ht="24" x14ac:dyDescent="0.2">
      <c r="A62" s="272" t="s">
        <v>133</v>
      </c>
      <c r="B62" s="32" t="s">
        <v>117</v>
      </c>
      <c r="C62" s="27">
        <v>2921</v>
      </c>
      <c r="D62" s="274">
        <f>SUM(C62:C63)</f>
        <v>3439</v>
      </c>
      <c r="E62" s="121">
        <v>2921</v>
      </c>
      <c r="F62" s="231">
        <f>SUM(E62:E63)</f>
        <v>3439</v>
      </c>
    </row>
    <row r="63" spans="1:8" ht="13.5" thickBot="1" x14ac:dyDescent="0.25">
      <c r="A63" s="273"/>
      <c r="B63" s="29" t="s">
        <v>118</v>
      </c>
      <c r="C63" s="27">
        <v>518</v>
      </c>
      <c r="D63" s="274"/>
      <c r="E63" s="121">
        <v>518</v>
      </c>
      <c r="F63" s="231"/>
    </row>
    <row r="64" spans="1:8" ht="13.5" thickBot="1" x14ac:dyDescent="0.25">
      <c r="A64" s="172" t="s">
        <v>22</v>
      </c>
      <c r="B64" s="173"/>
      <c r="C64" s="173"/>
      <c r="D64" s="175">
        <f>SUM(D62+D50+D44+D37+D35)</f>
        <v>38065</v>
      </c>
      <c r="E64" s="174"/>
      <c r="F64" s="158">
        <f>SUM(F62+F50+F44+F35+F37)</f>
        <v>37593.660000000003</v>
      </c>
    </row>
    <row r="65" spans="1:8" ht="36" x14ac:dyDescent="0.2">
      <c r="A65" s="254" t="s">
        <v>121</v>
      </c>
      <c r="B65" s="255"/>
      <c r="C65" s="1" t="s">
        <v>72</v>
      </c>
      <c r="D65" s="2" t="s">
        <v>65</v>
      </c>
      <c r="E65" s="153" t="s">
        <v>113</v>
      </c>
      <c r="F65" s="142" t="s">
        <v>112</v>
      </c>
    </row>
    <row r="66" spans="1:8" ht="24.75" thickBot="1" x14ac:dyDescent="0.25">
      <c r="A66" s="149" t="s">
        <v>119</v>
      </c>
      <c r="B66" s="150" t="s">
        <v>120</v>
      </c>
      <c r="C66" s="151"/>
      <c r="D66" s="155">
        <v>1328</v>
      </c>
      <c r="E66" s="102">
        <f>SUM(F64*3/100)</f>
        <v>1127.8098</v>
      </c>
      <c r="F66" s="166">
        <f>SUM(E66)</f>
        <v>1127.8098</v>
      </c>
    </row>
    <row r="67" spans="1:8" ht="13.5" thickBot="1" x14ac:dyDescent="0.25">
      <c r="A67" s="225" t="s">
        <v>123</v>
      </c>
      <c r="B67" s="226"/>
      <c r="C67" s="227"/>
      <c r="D67" s="241">
        <f>SUM(F66+F64)</f>
        <v>38721.469800000006</v>
      </c>
      <c r="E67" s="242"/>
      <c r="F67" s="243"/>
      <c r="H67" s="122"/>
    </row>
    <row r="70" spans="1:8" x14ac:dyDescent="0.2">
      <c r="A70" s="186" t="s">
        <v>143</v>
      </c>
      <c r="B70" s="83">
        <f>SUM(E27)</f>
        <v>38721</v>
      </c>
    </row>
    <row r="71" spans="1:8" x14ac:dyDescent="0.2">
      <c r="A71" s="186" t="s">
        <v>144</v>
      </c>
      <c r="B71" s="83">
        <f>SUM(D67)</f>
        <v>38721.469800000006</v>
      </c>
    </row>
    <row r="72" spans="1:8" x14ac:dyDescent="0.2">
      <c r="A72" s="186" t="s">
        <v>142</v>
      </c>
      <c r="B72" s="83">
        <f>SUM(B70-B71)</f>
        <v>-0.46980000000621658</v>
      </c>
    </row>
  </sheetData>
  <mergeCells count="41">
    <mergeCell ref="C14:C17"/>
    <mergeCell ref="D14:D17"/>
    <mergeCell ref="C21:C25"/>
    <mergeCell ref="D21:D25"/>
    <mergeCell ref="E27:H27"/>
    <mergeCell ref="A27:D27"/>
    <mergeCell ref="A26:B26"/>
    <mergeCell ref="A8:H8"/>
    <mergeCell ref="A1:B1"/>
    <mergeCell ref="D1:G1"/>
    <mergeCell ref="D2:F2"/>
    <mergeCell ref="D3:F3"/>
    <mergeCell ref="D4:F4"/>
    <mergeCell ref="D5:F5"/>
    <mergeCell ref="A65:B65"/>
    <mergeCell ref="A67:C67"/>
    <mergeCell ref="A46:A48"/>
    <mergeCell ref="A49:B49"/>
    <mergeCell ref="D67:F67"/>
    <mergeCell ref="A50:A60"/>
    <mergeCell ref="D50:D60"/>
    <mergeCell ref="A61:B61"/>
    <mergeCell ref="A62:A63"/>
    <mergeCell ref="D62:D63"/>
    <mergeCell ref="F62:F63"/>
    <mergeCell ref="A33:F33"/>
    <mergeCell ref="F50:F60"/>
    <mergeCell ref="D37:D42"/>
    <mergeCell ref="F37:F42"/>
    <mergeCell ref="H10:H12"/>
    <mergeCell ref="H14:H17"/>
    <mergeCell ref="H21:H25"/>
    <mergeCell ref="A43:B43"/>
    <mergeCell ref="D44:D48"/>
    <mergeCell ref="F44:F48"/>
    <mergeCell ref="A10:A11"/>
    <mergeCell ref="C10:C12"/>
    <mergeCell ref="D10:D12"/>
    <mergeCell ref="A36:B36"/>
    <mergeCell ref="A37:A41"/>
    <mergeCell ref="A34:B34"/>
  </mergeCells>
  <conditionalFormatting sqref="D14:D17">
    <cfRule type="dataBar" priority="196">
      <dataBar>
        <cfvo type="min"/>
        <cfvo type="max"/>
        <color rgb="FF008AEF"/>
      </dataBar>
    </cfRule>
  </conditionalFormatting>
  <conditionalFormatting sqref="C9:C20 G31 G28:G29 A8:A11 A28:F31 B9:B11 B13:B25 A13:A26">
    <cfRule type="dataBar" priority="192">
      <dataBar>
        <cfvo type="min"/>
        <cfvo type="max"/>
        <color rgb="FF008AEF"/>
      </dataBar>
    </cfRule>
  </conditionalFormatting>
  <conditionalFormatting sqref="E35">
    <cfRule type="dataBar" priority="185">
      <dataBar>
        <cfvo type="min"/>
        <cfvo type="max"/>
        <color rgb="FFFF555A"/>
      </dataBar>
    </cfRule>
  </conditionalFormatting>
  <conditionalFormatting sqref="F35">
    <cfRule type="dataBar" priority="180">
      <dataBar>
        <cfvo type="min"/>
        <cfvo type="max"/>
        <color rgb="FFFF555A"/>
      </dataBar>
    </cfRule>
  </conditionalFormatting>
  <conditionalFormatting sqref="F50">
    <cfRule type="dataBar" priority="178">
      <dataBar>
        <cfvo type="min"/>
        <cfvo type="max"/>
        <color rgb="FFFF555A"/>
      </dataBar>
    </cfRule>
  </conditionalFormatting>
  <conditionalFormatting sqref="D50">
    <cfRule type="dataBar" priority="177">
      <dataBar>
        <cfvo type="min"/>
        <cfvo type="max"/>
        <color rgb="FFFF555A"/>
      </dataBar>
    </cfRule>
  </conditionalFormatting>
  <conditionalFormatting sqref="B54">
    <cfRule type="dataBar" priority="174">
      <dataBar>
        <cfvo type="min"/>
        <cfvo type="max"/>
        <color rgb="FF008AEF"/>
      </dataBar>
    </cfRule>
  </conditionalFormatting>
  <conditionalFormatting sqref="G30">
    <cfRule type="dataBar" priority="167">
      <dataBar>
        <cfvo type="min"/>
        <cfvo type="max"/>
        <color rgb="FF008AEF"/>
      </dataBar>
    </cfRule>
  </conditionalFormatting>
  <conditionalFormatting sqref="G9">
    <cfRule type="dataBar" priority="164">
      <dataBar>
        <cfvo type="min"/>
        <cfvo type="max"/>
        <color rgb="FF008AEF"/>
      </dataBar>
    </cfRule>
  </conditionalFormatting>
  <conditionalFormatting sqref="D20">
    <cfRule type="dataBar" priority="211">
      <dataBar>
        <cfvo type="min"/>
        <cfvo type="max"/>
        <color rgb="FF008AEF"/>
      </dataBar>
    </cfRule>
  </conditionalFormatting>
  <conditionalFormatting sqref="E10">
    <cfRule type="dataBar" priority="163">
      <dataBar>
        <cfvo type="min"/>
        <cfvo type="max"/>
        <color rgb="FF008AEF"/>
      </dataBar>
    </cfRule>
  </conditionalFormatting>
  <conditionalFormatting sqref="F10">
    <cfRule type="dataBar" priority="162">
      <dataBar>
        <cfvo type="min"/>
        <cfvo type="max"/>
        <color rgb="FF008AEF"/>
      </dataBar>
    </cfRule>
  </conditionalFormatting>
  <conditionalFormatting sqref="E11:E12">
    <cfRule type="dataBar" priority="161">
      <dataBar>
        <cfvo type="min"/>
        <cfvo type="max"/>
        <color rgb="FF008AEF"/>
      </dataBar>
    </cfRule>
  </conditionalFormatting>
  <conditionalFormatting sqref="F11:F12">
    <cfRule type="dataBar" priority="160">
      <dataBar>
        <cfvo type="min"/>
        <cfvo type="max"/>
        <color rgb="FF008AEF"/>
      </dataBar>
    </cfRule>
  </conditionalFormatting>
  <conditionalFormatting sqref="H9">
    <cfRule type="dataBar" priority="157">
      <dataBar>
        <cfvo type="min"/>
        <cfvo type="max"/>
        <color rgb="FF008AEF"/>
      </dataBar>
    </cfRule>
  </conditionalFormatting>
  <conditionalFormatting sqref="D9:G9">
    <cfRule type="dataBar" priority="264">
      <dataBar>
        <cfvo type="min"/>
        <cfvo type="max"/>
        <color rgb="FF008AEF"/>
      </dataBar>
    </cfRule>
  </conditionalFormatting>
  <conditionalFormatting sqref="D13">
    <cfRule type="dataBar" priority="265">
      <dataBar>
        <cfvo type="min"/>
        <cfvo type="max"/>
        <color rgb="FF008AEF"/>
      </dataBar>
    </cfRule>
  </conditionalFormatting>
  <conditionalFormatting sqref="D18">
    <cfRule type="dataBar" priority="266">
      <dataBar>
        <cfvo type="min"/>
        <cfvo type="max"/>
        <color rgb="FF008AEF"/>
      </dataBar>
    </cfRule>
  </conditionalFormatting>
  <conditionalFormatting sqref="D19">
    <cfRule type="dataBar" priority="267">
      <dataBar>
        <cfvo type="min"/>
        <cfvo type="max"/>
        <color rgb="FF008AEF"/>
      </dataBar>
    </cfRule>
  </conditionalFormatting>
  <conditionalFormatting sqref="G13">
    <cfRule type="dataBar" priority="155">
      <dataBar>
        <cfvo type="min"/>
        <cfvo type="max"/>
        <color rgb="FF008AEF"/>
      </dataBar>
    </cfRule>
  </conditionalFormatting>
  <conditionalFormatting sqref="H13">
    <cfRule type="dataBar" priority="154">
      <dataBar>
        <cfvo type="min"/>
        <cfvo type="max"/>
        <color rgb="FF008AEF"/>
      </dataBar>
    </cfRule>
  </conditionalFormatting>
  <conditionalFormatting sqref="D13:G13">
    <cfRule type="dataBar" priority="153">
      <dataBar>
        <cfvo type="min"/>
        <cfvo type="max"/>
        <color rgb="FF008AEF"/>
      </dataBar>
    </cfRule>
  </conditionalFormatting>
  <conditionalFormatting sqref="G18">
    <cfRule type="dataBar" priority="152">
      <dataBar>
        <cfvo type="min"/>
        <cfvo type="max"/>
        <color rgb="FF008AEF"/>
      </dataBar>
    </cfRule>
  </conditionalFormatting>
  <conditionalFormatting sqref="H18">
    <cfRule type="dataBar" priority="151">
      <dataBar>
        <cfvo type="min"/>
        <cfvo type="max"/>
        <color rgb="FF008AEF"/>
      </dataBar>
    </cfRule>
  </conditionalFormatting>
  <conditionalFormatting sqref="D18:G18">
    <cfRule type="dataBar" priority="150">
      <dataBar>
        <cfvo type="min"/>
        <cfvo type="max"/>
        <color rgb="FF008AEF"/>
      </dataBar>
    </cfRule>
  </conditionalFormatting>
  <conditionalFormatting sqref="G20">
    <cfRule type="dataBar" priority="149">
      <dataBar>
        <cfvo type="min"/>
        <cfvo type="max"/>
        <color rgb="FF008AEF"/>
      </dataBar>
    </cfRule>
  </conditionalFormatting>
  <conditionalFormatting sqref="H20">
    <cfRule type="dataBar" priority="148">
      <dataBar>
        <cfvo type="min"/>
        <cfvo type="max"/>
        <color rgb="FF008AEF"/>
      </dataBar>
    </cfRule>
  </conditionalFormatting>
  <conditionalFormatting sqref="D20:G20">
    <cfRule type="dataBar" priority="147">
      <dataBar>
        <cfvo type="min"/>
        <cfvo type="max"/>
        <color rgb="FF008AEF"/>
      </dataBar>
    </cfRule>
  </conditionalFormatting>
  <conditionalFormatting sqref="G14:G17">
    <cfRule type="dataBar" priority="146">
      <dataBar>
        <cfvo type="min"/>
        <cfvo type="max"/>
        <color rgb="FF008AEF"/>
      </dataBar>
    </cfRule>
  </conditionalFormatting>
  <conditionalFormatting sqref="F14:F17">
    <cfRule type="dataBar" priority="145">
      <dataBar>
        <cfvo type="min"/>
        <cfvo type="max"/>
        <color rgb="FF008AEF"/>
      </dataBar>
    </cfRule>
  </conditionalFormatting>
  <conditionalFormatting sqref="E14:E17">
    <cfRule type="dataBar" priority="144">
      <dataBar>
        <cfvo type="min"/>
        <cfvo type="max"/>
        <color rgb="FF008AEF"/>
      </dataBar>
    </cfRule>
  </conditionalFormatting>
  <conditionalFormatting sqref="H14:H17">
    <cfRule type="dataBar" priority="142">
      <dataBar>
        <cfvo type="min"/>
        <cfvo type="max"/>
        <color rgb="FF008AEF"/>
      </dataBar>
    </cfRule>
  </conditionalFormatting>
  <conditionalFormatting sqref="G19">
    <cfRule type="dataBar" priority="141">
      <dataBar>
        <cfvo type="min"/>
        <cfvo type="max"/>
        <color rgb="FF008AEF"/>
      </dataBar>
    </cfRule>
  </conditionalFormatting>
  <conditionalFormatting sqref="H19">
    <cfRule type="dataBar" priority="140">
      <dataBar>
        <cfvo type="min"/>
        <cfvo type="max"/>
        <color rgb="FF008AEF"/>
      </dataBar>
    </cfRule>
  </conditionalFormatting>
  <conditionalFormatting sqref="D21:D25">
    <cfRule type="dataBar" priority="139">
      <dataBar>
        <cfvo type="min"/>
        <cfvo type="max"/>
        <color rgb="FF008AEF"/>
      </dataBar>
    </cfRule>
  </conditionalFormatting>
  <conditionalFormatting sqref="E21:E23">
    <cfRule type="dataBar" priority="138">
      <dataBar>
        <cfvo type="min"/>
        <cfvo type="max"/>
        <color rgb="FF008AEF"/>
      </dataBar>
    </cfRule>
  </conditionalFormatting>
  <conditionalFormatting sqref="E24:E26">
    <cfRule type="dataBar" priority="137">
      <dataBar>
        <cfvo type="min"/>
        <cfvo type="max"/>
        <color rgb="FF008AEF"/>
      </dataBar>
    </cfRule>
  </conditionalFormatting>
  <conditionalFormatting sqref="G21:G23">
    <cfRule type="dataBar" priority="136">
      <dataBar>
        <cfvo type="min"/>
        <cfvo type="max"/>
        <color rgb="FF008AEF"/>
      </dataBar>
    </cfRule>
  </conditionalFormatting>
  <conditionalFormatting sqref="G24:G26">
    <cfRule type="dataBar" priority="135">
      <dataBar>
        <cfvo type="min"/>
        <cfvo type="max"/>
        <color rgb="FF008AEF"/>
      </dataBar>
    </cfRule>
  </conditionalFormatting>
  <conditionalFormatting sqref="H21:H26">
    <cfRule type="dataBar" priority="134">
      <dataBar>
        <cfvo type="min"/>
        <cfvo type="max"/>
        <color rgb="FF008AEF"/>
      </dataBar>
    </cfRule>
  </conditionalFormatting>
  <conditionalFormatting sqref="F36">
    <cfRule type="dataBar" priority="130">
      <dataBar>
        <cfvo type="min"/>
        <cfvo type="max"/>
        <color rgb="FFFF555A"/>
      </dataBar>
    </cfRule>
  </conditionalFormatting>
  <conditionalFormatting sqref="E36">
    <cfRule type="dataBar" priority="128">
      <dataBar>
        <cfvo type="min"/>
        <cfvo type="max"/>
        <color rgb="FFFF555A"/>
      </dataBar>
    </cfRule>
  </conditionalFormatting>
  <conditionalFormatting sqref="F34">
    <cfRule type="dataBar" priority="126">
      <dataBar>
        <cfvo type="min"/>
        <cfvo type="max"/>
        <color rgb="FFFF555A"/>
      </dataBar>
    </cfRule>
  </conditionalFormatting>
  <conditionalFormatting sqref="E34">
    <cfRule type="dataBar" priority="124">
      <dataBar>
        <cfvo type="min"/>
        <cfvo type="max"/>
        <color rgb="FFFF555A"/>
      </dataBar>
    </cfRule>
  </conditionalFormatting>
  <conditionalFormatting sqref="F43">
    <cfRule type="dataBar" priority="115">
      <dataBar>
        <cfvo type="min"/>
        <cfvo type="max"/>
        <color rgb="FFFF555A"/>
      </dataBar>
    </cfRule>
  </conditionalFormatting>
  <conditionalFormatting sqref="E43">
    <cfRule type="dataBar" priority="113">
      <dataBar>
        <cfvo type="min"/>
        <cfvo type="max"/>
        <color rgb="FFFF555A"/>
      </dataBar>
    </cfRule>
  </conditionalFormatting>
  <conditionalFormatting sqref="F49">
    <cfRule type="dataBar" priority="109">
      <dataBar>
        <cfvo type="min"/>
        <cfvo type="max"/>
        <color rgb="FFFF555A"/>
      </dataBar>
    </cfRule>
  </conditionalFormatting>
  <conditionalFormatting sqref="E49">
    <cfRule type="dataBar" priority="107">
      <dataBar>
        <cfvo type="min"/>
        <cfvo type="max"/>
        <color rgb="FFFF555A"/>
      </dataBar>
    </cfRule>
  </conditionalFormatting>
  <conditionalFormatting sqref="F61">
    <cfRule type="dataBar" priority="97">
      <dataBar>
        <cfvo type="min"/>
        <cfvo type="max"/>
        <color rgb="FFFF555A"/>
      </dataBar>
    </cfRule>
  </conditionalFormatting>
  <conditionalFormatting sqref="E61">
    <cfRule type="dataBar" priority="95">
      <dataBar>
        <cfvo type="min"/>
        <cfvo type="max"/>
        <color rgb="FFFF555A"/>
      </dataBar>
    </cfRule>
  </conditionalFormatting>
  <conditionalFormatting sqref="A64 F64 B62:C63 A33:A49 D34:D49 B33:B60 C34:C60 C33:F33 C34:D34 C36:D36 C43:D43 C49:D49 A61:D61">
    <cfRule type="dataBar" priority="309">
      <dataBar>
        <cfvo type="min"/>
        <cfvo type="max"/>
        <color rgb="FFFF555A"/>
      </dataBar>
    </cfRule>
  </conditionalFormatting>
  <conditionalFormatting sqref="C36:D36">
    <cfRule type="dataBar" priority="373">
      <dataBar>
        <cfvo type="min"/>
        <cfvo type="max"/>
        <color rgb="FFFF555A"/>
      </dataBar>
    </cfRule>
  </conditionalFormatting>
  <conditionalFormatting sqref="C34:D34">
    <cfRule type="dataBar" priority="374">
      <dataBar>
        <cfvo type="min"/>
        <cfvo type="max"/>
        <color rgb="FFFF555A"/>
      </dataBar>
    </cfRule>
  </conditionalFormatting>
  <conditionalFormatting sqref="C43:D43">
    <cfRule type="dataBar" priority="375">
      <dataBar>
        <cfvo type="min"/>
        <cfvo type="max"/>
        <color rgb="FFFF555A"/>
      </dataBar>
    </cfRule>
  </conditionalFormatting>
  <conditionalFormatting sqref="C49:D49">
    <cfRule type="dataBar" priority="376">
      <dataBar>
        <cfvo type="min"/>
        <cfvo type="max"/>
        <color rgb="FFFF555A"/>
      </dataBar>
    </cfRule>
  </conditionalFormatting>
  <conditionalFormatting sqref="C61:D61">
    <cfRule type="dataBar" priority="378">
      <dataBar>
        <cfvo type="min"/>
        <cfvo type="max"/>
        <color rgb="FFFF555A"/>
      </dataBar>
    </cfRule>
  </conditionalFormatting>
  <conditionalFormatting sqref="E34:F34">
    <cfRule type="dataBar" priority="386">
      <dataBar>
        <cfvo type="min"/>
        <cfvo type="max"/>
        <color rgb="FFFF555A"/>
      </dataBar>
    </cfRule>
  </conditionalFormatting>
  <conditionalFormatting sqref="E36:F36">
    <cfRule type="dataBar" priority="388">
      <dataBar>
        <cfvo type="min"/>
        <cfvo type="max"/>
        <color rgb="FFFF555A"/>
      </dataBar>
    </cfRule>
  </conditionalFormatting>
  <conditionalFormatting sqref="E43:F43">
    <cfRule type="dataBar" priority="389">
      <dataBar>
        <cfvo type="min"/>
        <cfvo type="max"/>
        <color rgb="FFFF555A"/>
      </dataBar>
    </cfRule>
  </conditionalFormatting>
  <conditionalFormatting sqref="E49:E51 F49">
    <cfRule type="dataBar" priority="390">
      <dataBar>
        <cfvo type="min"/>
        <cfvo type="max"/>
        <color rgb="FFFF555A"/>
      </dataBar>
    </cfRule>
  </conditionalFormatting>
  <conditionalFormatting sqref="E61:F61">
    <cfRule type="dataBar" priority="392">
      <dataBar>
        <cfvo type="min"/>
        <cfvo type="max"/>
        <color rgb="FFFF555A"/>
      </dataBar>
    </cfRule>
  </conditionalFormatting>
  <conditionalFormatting sqref="F35:F45 F49 F61">
    <cfRule type="dataBar" priority="397">
      <dataBar>
        <cfvo type="min"/>
        <cfvo type="max"/>
        <color rgb="FFFF555A"/>
      </dataBar>
    </cfRule>
  </conditionalFormatting>
  <conditionalFormatting sqref="E49:F49">
    <cfRule type="dataBar" priority="454">
      <dataBar>
        <cfvo type="min"/>
        <cfvo type="max"/>
        <color rgb="FFFF555A"/>
      </dataBar>
    </cfRule>
  </conditionalFormatting>
  <conditionalFormatting sqref="C34">
    <cfRule type="dataBar" priority="67">
      <dataBar>
        <cfvo type="min"/>
        <cfvo type="max"/>
        <color rgb="FFFF555A"/>
      </dataBar>
    </cfRule>
  </conditionalFormatting>
  <conditionalFormatting sqref="C35">
    <cfRule type="dataBar" priority="66">
      <dataBar>
        <cfvo type="min"/>
        <cfvo type="max"/>
        <color rgb="FFFF555A"/>
      </dataBar>
    </cfRule>
  </conditionalFormatting>
  <conditionalFormatting sqref="C36">
    <cfRule type="dataBar" priority="60">
      <dataBar>
        <cfvo type="min"/>
        <cfvo type="max"/>
        <color rgb="FFFF555A"/>
      </dataBar>
    </cfRule>
  </conditionalFormatting>
  <conditionalFormatting sqref="C43">
    <cfRule type="dataBar" priority="55">
      <dataBar>
        <cfvo type="min"/>
        <cfvo type="max"/>
        <color rgb="FFFF555A"/>
      </dataBar>
    </cfRule>
  </conditionalFormatting>
  <conditionalFormatting sqref="C49">
    <cfRule type="dataBar" priority="50">
      <dataBar>
        <cfvo type="min"/>
        <cfvo type="max"/>
        <color rgb="FFFF555A"/>
      </dataBar>
    </cfRule>
  </conditionalFormatting>
  <conditionalFormatting sqref="C61">
    <cfRule type="dataBar" priority="45">
      <dataBar>
        <cfvo type="min"/>
        <cfvo type="max"/>
        <color rgb="FFFF555A"/>
      </dataBar>
    </cfRule>
  </conditionalFormatting>
  <conditionalFormatting sqref="F65">
    <cfRule type="dataBar" priority="44">
      <dataBar>
        <cfvo type="min"/>
        <cfvo type="max"/>
        <color rgb="FFFF555A"/>
      </dataBar>
    </cfRule>
  </conditionalFormatting>
  <conditionalFormatting sqref="E65">
    <cfRule type="dataBar" priority="43">
      <dataBar>
        <cfvo type="min"/>
        <cfvo type="max"/>
        <color rgb="FFFF555A"/>
      </dataBar>
    </cfRule>
  </conditionalFormatting>
  <conditionalFormatting sqref="C65:D65">
    <cfRule type="dataBar" priority="42">
      <dataBar>
        <cfvo type="min"/>
        <cfvo type="max"/>
        <color rgb="FFFF555A"/>
      </dataBar>
    </cfRule>
  </conditionalFormatting>
  <conditionalFormatting sqref="E65:F65">
    <cfRule type="dataBar" priority="40">
      <dataBar>
        <cfvo type="min"/>
        <cfvo type="max"/>
        <color rgb="FFFF555A"/>
      </dataBar>
    </cfRule>
  </conditionalFormatting>
  <conditionalFormatting sqref="C65">
    <cfRule type="dataBar" priority="38">
      <dataBar>
        <cfvo type="min"/>
        <cfvo type="max"/>
        <color rgb="FFFF555A"/>
      </dataBar>
    </cfRule>
  </conditionalFormatting>
  <conditionalFormatting sqref="A65:B65">
    <cfRule type="dataBar" priority="36">
      <dataBar>
        <cfvo type="min"/>
        <cfvo type="max"/>
        <color rgb="FFFF555A"/>
      </dataBar>
    </cfRule>
  </conditionalFormatting>
  <conditionalFormatting sqref="D66">
    <cfRule type="dataBar" priority="35">
      <dataBar>
        <cfvo type="min"/>
        <cfvo type="max"/>
        <color rgb="FFFF555A"/>
      </dataBar>
    </cfRule>
  </conditionalFormatting>
  <conditionalFormatting sqref="E66">
    <cfRule type="dataBar" priority="34">
      <dataBar>
        <cfvo type="min"/>
        <cfvo type="max"/>
        <color rgb="FFFF555A"/>
      </dataBar>
    </cfRule>
  </conditionalFormatting>
  <conditionalFormatting sqref="E27:H27">
    <cfRule type="dataBar" priority="6">
      <dataBar>
        <cfvo type="min"/>
        <cfvo type="max"/>
        <color rgb="FF008AEF"/>
      </dataBar>
    </cfRule>
  </conditionalFormatting>
  <conditionalFormatting sqref="D67:F67">
    <cfRule type="dataBar" priority="4">
      <dataBar>
        <cfvo type="min"/>
        <cfvo type="max"/>
        <color rgb="FFFF555A"/>
      </dataBar>
    </cfRule>
  </conditionalFormatting>
  <conditionalFormatting sqref="D62:D63">
    <cfRule type="dataBar" priority="543">
      <dataBar>
        <cfvo type="min"/>
        <cfvo type="max"/>
        <color rgb="FFFF555A"/>
      </dataBar>
    </cfRule>
  </conditionalFormatting>
  <conditionalFormatting sqref="E35:E63">
    <cfRule type="dataBar" priority="556">
      <dataBar>
        <cfvo type="min"/>
        <cfvo type="max"/>
        <color rgb="FFFF555A"/>
      </dataBar>
    </cfRule>
  </conditionalFormatting>
  <conditionalFormatting sqref="F62:F63">
    <cfRule type="dataBar" priority="557">
      <dataBar>
        <cfvo type="min"/>
        <cfvo type="max"/>
        <color rgb="FFFF555A"/>
      </dataBar>
    </cfRule>
  </conditionalFormatting>
  <conditionalFormatting sqref="A12:B12">
    <cfRule type="dataBar" priority="3">
      <dataBar>
        <cfvo type="min"/>
        <cfvo type="max"/>
        <color rgb="FF008AEF"/>
      </dataBar>
    </cfRule>
  </conditionalFormatting>
  <conditionalFormatting sqref="D10:D12">
    <cfRule type="dataBar" priority="566">
      <dataBar>
        <cfvo type="min"/>
        <cfvo type="max"/>
        <color rgb="FF008AEF"/>
      </dataBar>
    </cfRule>
  </conditionalFormatting>
  <conditionalFormatting sqref="G10:G12">
    <cfRule type="dataBar" priority="567">
      <dataBar>
        <cfvo type="min"/>
        <cfvo type="max"/>
        <color rgb="FF008AEF"/>
      </dataBar>
    </cfRule>
  </conditionalFormatting>
  <conditionalFormatting sqref="H10:H12">
    <cfRule type="dataBar" priority="568">
      <dataBar>
        <cfvo type="min"/>
        <cfvo type="max"/>
        <color rgb="FF008AEF"/>
      </dataBar>
    </cfRule>
  </conditionalFormatting>
  <pageMargins left="0.37" right="0.27" top="0.42" bottom="0.48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Bilancio CONSUNTIVO 2019</vt:lpstr>
      <vt:lpstr>Bilancio Preventivo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Alessia</dc:creator>
  <cp:lastModifiedBy>user</cp:lastModifiedBy>
  <cp:lastPrinted>2020-07-20T06:48:46Z</cp:lastPrinted>
  <dcterms:created xsi:type="dcterms:W3CDTF">2013-09-18T09:50:21Z</dcterms:created>
  <dcterms:modified xsi:type="dcterms:W3CDTF">2020-07-20T06:50:02Z</dcterms:modified>
</cp:coreProperties>
</file>